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jpeg" ContentType="image/jpeg"/>
  <Default Extension="JPG" ContentType="image/.jp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30240" windowHeight="13740" activeTab="4"/>
  </bookViews>
  <sheets>
    <sheet name="说明" sheetId="1" r:id="rId1"/>
    <sheet name="排期" sheetId="3" r:id="rId2"/>
    <sheet name="测试要点" sheetId="4" r:id="rId3"/>
    <sheet name="审核记录" sheetId="7" r:id="rId4"/>
    <sheet name="产品UI验收" sheetId="9" r:id="rId5"/>
    <sheet name="BUG列表" sheetId="5" r:id="rId6"/>
    <sheet name="WpsReserved_CellImgList" sheetId="8" state="veryHidden" r:id="rId7"/>
  </sheets>
  <definedNames>
    <definedName name="_xlnm._FilterDatabase" localSheetId="2" hidden="1">测试要点!$A$3:$N$107</definedName>
    <definedName name="_xlnm._FilterDatabase" localSheetId="3" hidden="1">审核记录!$A$1:$E$3</definedName>
    <definedName name="_xlnm._FilterDatabase" localSheetId="4" hidden="1">产品UI验收!$A$1:$J$39</definedName>
    <definedName name="_xlnm._FilterDatabase" localSheetId="5" hidden="1">BUG列表!$A$1:$J$60</definedName>
  </definedNames>
  <calcPr calcId="144525" concurrentCalc="0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99" name="ID_6D55704D4AED4199B9B0E949DC3655FA" descr="upload_post_object_v2_277084100"/>
        <xdr:cNvPicPr/>
      </xdr:nvPicPr>
      <xdr:blipFill>
        <a:blip r:embed="rId1"/>
        <a:stretch>
          <a:fillRect/>
        </a:stretch>
      </xdr:blipFill>
      <xdr:spPr>
        <a:xfrm>
          <a:off x="0" y="0"/>
          <a:ext cx="7296150" cy="4467225"/>
        </a:xfrm>
        <a:prstGeom prst="rect">
          <a:avLst/>
        </a:prstGeom>
      </xdr:spPr>
    </xdr:pic>
  </etc:cellImage>
  <etc:cellImage>
    <xdr:pic>
      <xdr:nvPicPr>
        <xdr:cNvPr id="100" name="ID_394EB6FBB6DC452CB722E5DDA639B9C8" descr="upload_post_object_v2_405410899"/>
        <xdr:cNvPicPr/>
      </xdr:nvPicPr>
      <xdr:blipFill>
        <a:blip r:embed="rId2"/>
        <a:stretch>
          <a:fillRect/>
        </a:stretch>
      </xdr:blipFill>
      <xdr:spPr>
        <a:xfrm>
          <a:off x="0" y="0"/>
          <a:ext cx="3219450" cy="4352925"/>
        </a:xfrm>
        <a:prstGeom prst="rect">
          <a:avLst/>
        </a:prstGeom>
      </xdr:spPr>
    </xdr:pic>
  </etc:cellImage>
  <etc:cellImage>
    <xdr:pic>
      <xdr:nvPicPr>
        <xdr:cNvPr id="101" name="ID_44870B6835384AED9ED9810AB6DF1EF4" descr="upload_post_object_v2_501647357"/>
        <xdr:cNvPicPr/>
      </xdr:nvPicPr>
      <xdr:blipFill>
        <a:blip r:embed="rId3"/>
        <a:stretch>
          <a:fillRect/>
        </a:stretch>
      </xdr:blipFill>
      <xdr:spPr>
        <a:xfrm>
          <a:off x="0" y="0"/>
          <a:ext cx="4695825" cy="5219700"/>
        </a:xfrm>
        <a:prstGeom prst="rect">
          <a:avLst/>
        </a:prstGeom>
      </xdr:spPr>
    </xdr:pic>
  </etc:cellImage>
  <etc:cellImage>
    <xdr:pic>
      <xdr:nvPicPr>
        <xdr:cNvPr id="102" name="ID_BB1AD5529A5E4ADB9AF8E8C7E137CF3C" descr="upload_post_object_v2_182964024"/>
        <xdr:cNvPicPr/>
      </xdr:nvPicPr>
      <xdr:blipFill>
        <a:blip r:embed="rId4"/>
        <a:stretch>
          <a:fillRect/>
        </a:stretch>
      </xdr:blipFill>
      <xdr:spPr>
        <a:xfrm>
          <a:off x="0" y="0"/>
          <a:ext cx="8162925" cy="1362075"/>
        </a:xfrm>
        <a:prstGeom prst="rect">
          <a:avLst/>
        </a:prstGeom>
      </xdr:spPr>
    </xdr:pic>
  </etc:cellImage>
  <etc:cellImage>
    <xdr:pic>
      <xdr:nvPicPr>
        <xdr:cNvPr id="103" name="ID_E5BF78D6D5824DA3A42A493CB0694BD2" descr="upload_post_object_v2_873462583"/>
        <xdr:cNvPicPr/>
      </xdr:nvPicPr>
      <xdr:blipFill>
        <a:blip r:embed="rId5"/>
        <a:stretch>
          <a:fillRect/>
        </a:stretch>
      </xdr:blipFill>
      <xdr:spPr>
        <a:xfrm>
          <a:off x="0" y="0"/>
          <a:ext cx="7000875" cy="1524000"/>
        </a:xfrm>
        <a:prstGeom prst="rect">
          <a:avLst/>
        </a:prstGeom>
      </xdr:spPr>
    </xdr:pic>
  </etc:cellImage>
  <etc:cellImage>
    <xdr:pic>
      <xdr:nvPicPr>
        <xdr:cNvPr id="104" name="ID_FADFC76ACA9D4A3D82AE552D188DE7B8" descr="upload_post_object_v2_724602666"/>
        <xdr:cNvPicPr/>
      </xdr:nvPicPr>
      <xdr:blipFill>
        <a:blip r:embed="rId6"/>
        <a:stretch>
          <a:fillRect/>
        </a:stretch>
      </xdr:blipFill>
      <xdr:spPr>
        <a:xfrm>
          <a:off x="0" y="0"/>
          <a:ext cx="4857750" cy="2876550"/>
        </a:xfrm>
        <a:prstGeom prst="rect">
          <a:avLst/>
        </a:prstGeom>
      </xdr:spPr>
    </xdr:pic>
  </etc:cellImage>
  <etc:cellImage>
    <xdr:pic>
      <xdr:nvPicPr>
        <xdr:cNvPr id="105" name="ID_FD49D8ACB3714DC7AFEFA141669476A9" descr="upload_post_object_v2_828040172"/>
        <xdr:cNvPicPr/>
      </xdr:nvPicPr>
      <xdr:blipFill>
        <a:blip r:embed="rId7"/>
        <a:stretch>
          <a:fillRect/>
        </a:stretch>
      </xdr:blipFill>
      <xdr:spPr>
        <a:xfrm>
          <a:off x="0" y="0"/>
          <a:ext cx="3619500" cy="2152650"/>
        </a:xfrm>
        <a:prstGeom prst="rect">
          <a:avLst/>
        </a:prstGeom>
      </xdr:spPr>
    </xdr:pic>
  </etc:cellImage>
  <etc:cellImage>
    <xdr:pic>
      <xdr:nvPicPr>
        <xdr:cNvPr id="106" name="ID_486E7FA43D9D41EDB5931D554A665EC0" descr="upload_post_object_v2_295244379"/>
        <xdr:cNvPicPr/>
      </xdr:nvPicPr>
      <xdr:blipFill>
        <a:blip r:embed="rId8"/>
        <a:stretch>
          <a:fillRect/>
        </a:stretch>
      </xdr:blipFill>
      <xdr:spPr>
        <a:xfrm>
          <a:off x="0" y="0"/>
          <a:ext cx="7210425" cy="4257675"/>
        </a:xfrm>
        <a:prstGeom prst="rect">
          <a:avLst/>
        </a:prstGeom>
      </xdr:spPr>
    </xdr:pic>
  </etc:cellImage>
  <etc:cellImage>
    <xdr:pic>
      <xdr:nvPicPr>
        <xdr:cNvPr id="107" name="ID_B1781B2A79424A5489EBEFC9889D9861" descr="upload_post_object_v2_915916286"/>
        <xdr:cNvPicPr/>
      </xdr:nvPicPr>
      <xdr:blipFill>
        <a:blip r:embed="rId9"/>
        <a:stretch>
          <a:fillRect/>
        </a:stretch>
      </xdr:blipFill>
      <xdr:spPr>
        <a:xfrm>
          <a:off x="0" y="0"/>
          <a:ext cx="7620000" cy="5029200"/>
        </a:xfrm>
        <a:prstGeom prst="rect">
          <a:avLst/>
        </a:prstGeom>
      </xdr:spPr>
    </xdr:pic>
  </etc:cellImage>
  <etc:cellImage>
    <xdr:pic>
      <xdr:nvPicPr>
        <xdr:cNvPr id="108" name="ID_3F5FC86FAE694C498D4B9E07FE9640B0" descr="upload_post_object_v2_417200965"/>
        <xdr:cNvPicPr/>
      </xdr:nvPicPr>
      <xdr:blipFill>
        <a:blip r:embed="rId10"/>
        <a:stretch>
          <a:fillRect/>
        </a:stretch>
      </xdr:blipFill>
      <xdr:spPr>
        <a:xfrm>
          <a:off x="0" y="0"/>
          <a:ext cx="5791200" cy="5972175"/>
        </a:xfrm>
        <a:prstGeom prst="rect">
          <a:avLst/>
        </a:prstGeom>
      </xdr:spPr>
    </xdr:pic>
  </etc:cellImage>
  <etc:cellImage>
    <xdr:pic>
      <xdr:nvPicPr>
        <xdr:cNvPr id="109" name="ID_CE614EBA13704C428E4779B10A15C9B6" descr="upload_post_object_v2_072982496"/>
        <xdr:cNvPicPr/>
      </xdr:nvPicPr>
      <xdr:blipFill>
        <a:blip r:embed="rId11"/>
        <a:stretch>
          <a:fillRect/>
        </a:stretch>
      </xdr:blipFill>
      <xdr:spPr>
        <a:xfrm>
          <a:off x="0" y="0"/>
          <a:ext cx="2305050" cy="3648075"/>
        </a:xfrm>
        <a:prstGeom prst="rect">
          <a:avLst/>
        </a:prstGeom>
      </xdr:spPr>
    </xdr:pic>
  </etc:cellImage>
  <etc:cellImage>
    <xdr:pic>
      <xdr:nvPicPr>
        <xdr:cNvPr id="110" name="ID_32F7F197FC014951944E12CD527CB2EA" descr="upload_post_object_v2_363694610"/>
        <xdr:cNvPicPr/>
      </xdr:nvPicPr>
      <xdr:blipFill>
        <a:blip r:embed="rId12"/>
        <a:stretch>
          <a:fillRect/>
        </a:stretch>
      </xdr:blipFill>
      <xdr:spPr>
        <a:xfrm>
          <a:off x="0" y="0"/>
          <a:ext cx="3619500" cy="1952625"/>
        </a:xfrm>
        <a:prstGeom prst="rect">
          <a:avLst/>
        </a:prstGeom>
      </xdr:spPr>
    </xdr:pic>
  </etc:cellImage>
  <etc:cellImage>
    <xdr:pic>
      <xdr:nvPicPr>
        <xdr:cNvPr id="111" name="ID_679160EBF494425B92AC24D1836CCAF4" descr="upload_post_object_v2_861220769"/>
        <xdr:cNvPicPr/>
      </xdr:nvPicPr>
      <xdr:blipFill>
        <a:blip r:embed="rId13"/>
        <a:stretch>
          <a:fillRect/>
        </a:stretch>
      </xdr:blipFill>
      <xdr:spPr>
        <a:xfrm>
          <a:off x="0" y="0"/>
          <a:ext cx="4381500" cy="3238500"/>
        </a:xfrm>
        <a:prstGeom prst="rect">
          <a:avLst/>
        </a:prstGeom>
      </xdr:spPr>
    </xdr:pic>
  </etc:cellImage>
  <etc:cellImage>
    <xdr:pic>
      <xdr:nvPicPr>
        <xdr:cNvPr id="112" name="ID_CA469F4F26D946F3A5923F1A204E43CE" descr="upload_post_object_v2_937696158"/>
        <xdr:cNvPicPr/>
      </xdr:nvPicPr>
      <xdr:blipFill>
        <a:blip r:embed="rId14"/>
        <a:stretch>
          <a:fillRect/>
        </a:stretch>
      </xdr:blipFill>
      <xdr:spPr>
        <a:xfrm>
          <a:off x="0" y="0"/>
          <a:ext cx="9144000" cy="5464810"/>
        </a:xfrm>
        <a:prstGeom prst="rect">
          <a:avLst/>
        </a:prstGeom>
      </xdr:spPr>
    </xdr:pic>
  </etc:cellImage>
  <etc:cellImage>
    <xdr:pic>
      <xdr:nvPicPr>
        <xdr:cNvPr id="113" name="ID_C6577F57346E489494BB20620753FE84" descr="upload_post_object_v2_484245999"/>
        <xdr:cNvPicPr/>
      </xdr:nvPicPr>
      <xdr:blipFill>
        <a:blip r:embed="rId15"/>
        <a:stretch>
          <a:fillRect/>
        </a:stretch>
      </xdr:blipFill>
      <xdr:spPr>
        <a:xfrm>
          <a:off x="0" y="0"/>
          <a:ext cx="6858000" cy="6591300"/>
        </a:xfrm>
        <a:prstGeom prst="rect">
          <a:avLst/>
        </a:prstGeom>
      </xdr:spPr>
    </xdr:pic>
  </etc:cellImage>
  <etc:cellImage>
    <xdr:pic>
      <xdr:nvPicPr>
        <xdr:cNvPr id="121" name="ID_FDCF63D7E90A49E994DADD37CD9F5DA0" descr="upload_post_object_v2_229451011"/>
        <xdr:cNvPicPr/>
      </xdr:nvPicPr>
      <xdr:blipFill>
        <a:blip r:embed="rId16"/>
        <a:stretch>
          <a:fillRect/>
        </a:stretch>
      </xdr:blipFill>
      <xdr:spPr>
        <a:xfrm>
          <a:off x="0" y="0"/>
          <a:ext cx="6724650" cy="5686425"/>
        </a:xfrm>
        <a:prstGeom prst="rect">
          <a:avLst/>
        </a:prstGeom>
      </xdr:spPr>
    </xdr:pic>
  </etc:cellImage>
  <etc:cellImage>
    <xdr:pic>
      <xdr:nvPicPr>
        <xdr:cNvPr id="122" name="ID_163A12FE9EC143159292DEE02C72BAFB" descr="upload_post_object_v2_500405798"/>
        <xdr:cNvPicPr/>
      </xdr:nvPicPr>
      <xdr:blipFill>
        <a:blip r:embed="rId17"/>
        <a:stretch>
          <a:fillRect/>
        </a:stretch>
      </xdr:blipFill>
      <xdr:spPr>
        <a:xfrm>
          <a:off x="0" y="0"/>
          <a:ext cx="3505200" cy="1314450"/>
        </a:xfrm>
        <a:prstGeom prst="rect">
          <a:avLst/>
        </a:prstGeom>
      </xdr:spPr>
    </xdr:pic>
  </etc:cellImage>
  <etc:cellImage>
    <xdr:pic>
      <xdr:nvPicPr>
        <xdr:cNvPr id="127" name="ID_55CAAB97CF9B4071BDED814351155891" descr="upload_post_object_v2_975858517"/>
        <xdr:cNvPicPr/>
      </xdr:nvPicPr>
      <xdr:blipFill>
        <a:blip r:embed="rId18"/>
        <a:stretch>
          <a:fillRect/>
        </a:stretch>
      </xdr:blipFill>
      <xdr:spPr>
        <a:xfrm>
          <a:off x="0" y="0"/>
          <a:ext cx="4171950" cy="4295775"/>
        </a:xfrm>
        <a:prstGeom prst="rect">
          <a:avLst/>
        </a:prstGeom>
      </xdr:spPr>
    </xdr:pic>
  </etc:cellImage>
  <etc:cellImage>
    <xdr:pic>
      <xdr:nvPicPr>
        <xdr:cNvPr id="128" name="ID_FAFE7A32376D4A7BBDE375C3AFD0C6F4" descr="upload_post_object_v2_159092815"/>
        <xdr:cNvPicPr/>
      </xdr:nvPicPr>
      <xdr:blipFill>
        <a:blip r:embed="rId19"/>
        <a:stretch>
          <a:fillRect/>
        </a:stretch>
      </xdr:blipFill>
      <xdr:spPr>
        <a:xfrm>
          <a:off x="0" y="0"/>
          <a:ext cx="9144000" cy="5631180"/>
        </a:xfrm>
        <a:prstGeom prst="rect">
          <a:avLst/>
        </a:prstGeom>
      </xdr:spPr>
    </xdr:pic>
  </etc:cellImage>
  <etc:cellImage>
    <xdr:pic>
      <xdr:nvPicPr>
        <xdr:cNvPr id="129" name="ID_E4E78A79062F4CB9A96525F086F2058F" descr="upload_post_object_v2_867729334"/>
        <xdr:cNvPicPr/>
      </xdr:nvPicPr>
      <xdr:blipFill>
        <a:blip r:embed="rId20"/>
        <a:stretch>
          <a:fillRect/>
        </a:stretch>
      </xdr:blipFill>
      <xdr:spPr>
        <a:xfrm>
          <a:off x="0" y="0"/>
          <a:ext cx="9144000" cy="4700270"/>
        </a:xfrm>
        <a:prstGeom prst="rect">
          <a:avLst/>
        </a:prstGeom>
      </xdr:spPr>
    </xdr:pic>
  </etc:cellImage>
  <etc:cellImage>
    <xdr:pic>
      <xdr:nvPicPr>
        <xdr:cNvPr id="130" name="ID_A0660F382AA1471A8C1EFD4A0645FF46" descr="upload_post_object_v2_292761559"/>
        <xdr:cNvPicPr/>
      </xdr:nvPicPr>
      <xdr:blipFill>
        <a:blip r:embed="rId21"/>
        <a:stretch>
          <a:fillRect/>
        </a:stretch>
      </xdr:blipFill>
      <xdr:spPr>
        <a:xfrm>
          <a:off x="0" y="0"/>
          <a:ext cx="9144000" cy="2552065"/>
        </a:xfrm>
        <a:prstGeom prst="rect">
          <a:avLst/>
        </a:prstGeom>
      </xdr:spPr>
    </xdr:pic>
  </etc:cellImage>
  <etc:cellImage>
    <xdr:pic>
      <xdr:nvPicPr>
        <xdr:cNvPr id="133" name="ID_443412BB9DEC4C09AC7355699F6A3227" descr="upload_post_object_v2_845544716"/>
        <xdr:cNvPicPr/>
      </xdr:nvPicPr>
      <xdr:blipFill>
        <a:blip r:embed="rId22"/>
        <a:stretch>
          <a:fillRect/>
        </a:stretch>
      </xdr:blipFill>
      <xdr:spPr>
        <a:xfrm>
          <a:off x="0" y="0"/>
          <a:ext cx="2647950" cy="3286125"/>
        </a:xfrm>
        <a:prstGeom prst="rect">
          <a:avLst/>
        </a:prstGeom>
      </xdr:spPr>
    </xdr:pic>
  </etc:cellImage>
  <etc:cellImage>
    <xdr:pic>
      <xdr:nvPicPr>
        <xdr:cNvPr id="135" name="ID_11C96EE9F69C4838B5653EA0DB827B2F" descr="upload_post_object_v2_434452063"/>
        <xdr:cNvPicPr/>
      </xdr:nvPicPr>
      <xdr:blipFill>
        <a:blip r:embed="rId23"/>
        <a:stretch>
          <a:fillRect/>
        </a:stretch>
      </xdr:blipFill>
      <xdr:spPr>
        <a:xfrm>
          <a:off x="0" y="0"/>
          <a:ext cx="9144000" cy="3303270"/>
        </a:xfrm>
        <a:prstGeom prst="rect">
          <a:avLst/>
        </a:prstGeom>
      </xdr:spPr>
    </xdr:pic>
  </etc:cellImage>
  <etc:cellImage>
    <xdr:pic>
      <xdr:nvPicPr>
        <xdr:cNvPr id="137" name="ID_11A28DDD993E44EAB2512C83397F952C" descr="upload_post_object_v2_638398765"/>
        <xdr:cNvPicPr/>
      </xdr:nvPicPr>
      <xdr:blipFill>
        <a:blip r:embed="rId24"/>
        <a:stretch>
          <a:fillRect/>
        </a:stretch>
      </xdr:blipFill>
      <xdr:spPr>
        <a:xfrm>
          <a:off x="0" y="0"/>
          <a:ext cx="9144000" cy="5161280"/>
        </a:xfrm>
        <a:prstGeom prst="rect">
          <a:avLst/>
        </a:prstGeom>
      </xdr:spPr>
    </xdr:pic>
  </etc:cellImage>
  <etc:cellImage>
    <xdr:pic>
      <xdr:nvPicPr>
        <xdr:cNvPr id="138" name="ID_ED257B9A884449448B7230A0B958F251" descr="upload_post_object_v2_142456295"/>
        <xdr:cNvPicPr/>
      </xdr:nvPicPr>
      <xdr:blipFill>
        <a:blip r:embed="rId25"/>
        <a:stretch>
          <a:fillRect/>
        </a:stretch>
      </xdr:blipFill>
      <xdr:spPr>
        <a:xfrm>
          <a:off x="0" y="0"/>
          <a:ext cx="9144000" cy="7026275"/>
        </a:xfrm>
        <a:prstGeom prst="rect">
          <a:avLst/>
        </a:prstGeom>
      </xdr:spPr>
    </xdr:pic>
  </etc:cellImage>
  <etc:cellImage>
    <xdr:pic>
      <xdr:nvPicPr>
        <xdr:cNvPr id="139" name="ID_15B15C3221D94DF6B54606AEF353B99B" descr="upload_post_object_v2_424949365"/>
        <xdr:cNvPicPr/>
      </xdr:nvPicPr>
      <xdr:blipFill>
        <a:blip r:embed="rId26"/>
        <a:stretch>
          <a:fillRect/>
        </a:stretch>
      </xdr:blipFill>
      <xdr:spPr>
        <a:xfrm>
          <a:off x="0" y="0"/>
          <a:ext cx="6657975" cy="4057650"/>
        </a:xfrm>
        <a:prstGeom prst="rect">
          <a:avLst/>
        </a:prstGeom>
      </xdr:spPr>
    </xdr:pic>
  </etc:cellImage>
  <etc:cellImage>
    <xdr:pic>
      <xdr:nvPicPr>
        <xdr:cNvPr id="145" name="ID_61FDDEEDB25F4B7D8E6A748C23FBC164" descr="upload_post_object_v2_867283925"/>
        <xdr:cNvPicPr/>
      </xdr:nvPicPr>
      <xdr:blipFill>
        <a:blip r:embed="rId27"/>
        <a:stretch>
          <a:fillRect/>
        </a:stretch>
      </xdr:blipFill>
      <xdr:spPr>
        <a:xfrm>
          <a:off x="0" y="0"/>
          <a:ext cx="6743700" cy="3914775"/>
        </a:xfrm>
        <a:prstGeom prst="rect">
          <a:avLst/>
        </a:prstGeom>
      </xdr:spPr>
    </xdr:pic>
  </etc:cellImage>
  <etc:cellImage>
    <xdr:pic>
      <xdr:nvPicPr>
        <xdr:cNvPr id="160" name="ID_3C5D248CF5B54C578F9108B51D71E6FD" descr="upload_post_object_v2_096171829"/>
        <xdr:cNvPicPr/>
      </xdr:nvPicPr>
      <xdr:blipFill>
        <a:blip r:embed="rId28"/>
        <a:stretch>
          <a:fillRect/>
        </a:stretch>
      </xdr:blipFill>
      <xdr:spPr>
        <a:xfrm>
          <a:off x="0" y="0"/>
          <a:ext cx="9144000" cy="4311015"/>
        </a:xfrm>
        <a:prstGeom prst="rect">
          <a:avLst/>
        </a:prstGeom>
      </xdr:spPr>
    </xdr:pic>
  </etc:cellImage>
  <etc:cellImage>
    <xdr:pic>
      <xdr:nvPicPr>
        <xdr:cNvPr id="161" name="ID_EB52AD974A0244F3ACFD9316114EBF6A" descr="upload_post_object_v2_268867375"/>
        <xdr:cNvPicPr/>
      </xdr:nvPicPr>
      <xdr:blipFill>
        <a:blip r:embed="rId29"/>
        <a:stretch>
          <a:fillRect/>
        </a:stretch>
      </xdr:blipFill>
      <xdr:spPr>
        <a:xfrm>
          <a:off x="0" y="0"/>
          <a:ext cx="8543925" cy="6296025"/>
        </a:xfrm>
        <a:prstGeom prst="rect">
          <a:avLst/>
        </a:prstGeom>
      </xdr:spPr>
    </xdr:pic>
  </etc:cellImage>
  <etc:cellImage>
    <xdr:pic>
      <xdr:nvPicPr>
        <xdr:cNvPr id="162" name="ID_1E316D02925749C5B9396CF22670C74F" descr="upload_post_object_v2_850324804"/>
        <xdr:cNvPicPr/>
      </xdr:nvPicPr>
      <xdr:blipFill>
        <a:blip r:embed="rId30"/>
        <a:stretch>
          <a:fillRect/>
        </a:stretch>
      </xdr:blipFill>
      <xdr:spPr>
        <a:xfrm>
          <a:off x="0" y="0"/>
          <a:ext cx="9144000" cy="2825750"/>
        </a:xfrm>
        <a:prstGeom prst="rect">
          <a:avLst/>
        </a:prstGeom>
      </xdr:spPr>
    </xdr:pic>
  </etc:cellImage>
  <etc:cellImage>
    <xdr:pic>
      <xdr:nvPicPr>
        <xdr:cNvPr id="163" name="ID_E88E4EE1FA2B4D65B0CD7B3DDD84805E" descr="upload_post_object_v2_284755923"/>
        <xdr:cNvPicPr/>
      </xdr:nvPicPr>
      <xdr:blipFill>
        <a:blip r:embed="rId31"/>
        <a:stretch>
          <a:fillRect/>
        </a:stretch>
      </xdr:blipFill>
      <xdr:spPr>
        <a:xfrm>
          <a:off x="0" y="0"/>
          <a:ext cx="6477000" cy="5676900"/>
        </a:xfrm>
        <a:prstGeom prst="rect">
          <a:avLst/>
        </a:prstGeom>
      </xdr:spPr>
    </xdr:pic>
  </etc:cellImage>
  <etc:cellImage>
    <xdr:pic>
      <xdr:nvPicPr>
        <xdr:cNvPr id="164" name="ID_9B74D906B7364234BA4A172EED95BAD6" descr="upload_post_object_v2_181515133"/>
        <xdr:cNvPicPr/>
      </xdr:nvPicPr>
      <xdr:blipFill>
        <a:blip r:embed="rId32"/>
        <a:stretch>
          <a:fillRect/>
        </a:stretch>
      </xdr:blipFill>
      <xdr:spPr>
        <a:xfrm>
          <a:off x="0" y="0"/>
          <a:ext cx="9144000" cy="4105275"/>
        </a:xfrm>
        <a:prstGeom prst="rect">
          <a:avLst/>
        </a:prstGeom>
      </xdr:spPr>
    </xdr:pic>
  </etc:cellImage>
  <etc:cellImage>
    <xdr:pic>
      <xdr:nvPicPr>
        <xdr:cNvPr id="165" name="ID_947B1F9D6D054EBCB9B9AF28DF936A59" descr="upload_post_object_v2_988126391"/>
        <xdr:cNvPicPr/>
      </xdr:nvPicPr>
      <xdr:blipFill>
        <a:blip r:embed="rId33"/>
        <a:stretch>
          <a:fillRect/>
        </a:stretch>
      </xdr:blipFill>
      <xdr:spPr>
        <a:xfrm>
          <a:off x="0" y="0"/>
          <a:ext cx="9144000" cy="4629785"/>
        </a:xfrm>
        <a:prstGeom prst="rect">
          <a:avLst/>
        </a:prstGeom>
      </xdr:spPr>
    </xdr:pic>
  </etc:cellImage>
  <etc:cellImage>
    <xdr:pic>
      <xdr:nvPicPr>
        <xdr:cNvPr id="205" name="ID_F79356CD0943417D9EAAAAC9219FEEBF" descr="upload_post_object_v2_014623137"/>
        <xdr:cNvPicPr/>
      </xdr:nvPicPr>
      <xdr:blipFill>
        <a:blip r:embed="rId34"/>
        <a:stretch>
          <a:fillRect/>
        </a:stretch>
      </xdr:blipFill>
      <xdr:spPr>
        <a:xfrm>
          <a:off x="0" y="0"/>
          <a:ext cx="5219700" cy="2133600"/>
        </a:xfrm>
        <a:prstGeom prst="rect">
          <a:avLst/>
        </a:prstGeom>
      </xdr:spPr>
    </xdr:pic>
  </etc:cellImage>
  <etc:cellImage>
    <xdr:pic>
      <xdr:nvPicPr>
        <xdr:cNvPr id="208" name="ID_933E2376BF804A7A8FA5F2E79F8B5671" descr="upload_post_object_v2_321800579"/>
        <xdr:cNvPicPr/>
      </xdr:nvPicPr>
      <xdr:blipFill>
        <a:blip r:embed="rId35"/>
        <a:stretch>
          <a:fillRect/>
        </a:stretch>
      </xdr:blipFill>
      <xdr:spPr>
        <a:xfrm>
          <a:off x="0" y="0"/>
          <a:ext cx="9144000" cy="2046605"/>
        </a:xfrm>
        <a:prstGeom prst="rect">
          <a:avLst/>
        </a:prstGeom>
      </xdr:spPr>
    </xdr:pic>
  </etc:cellImage>
  <etc:cellImage>
    <xdr:pic>
      <xdr:nvPicPr>
        <xdr:cNvPr id="210" name="ID_51A0850F20B843878D6C9A9BF3DF60C7" descr="upload_post_object_v2_770198658"/>
        <xdr:cNvPicPr/>
      </xdr:nvPicPr>
      <xdr:blipFill>
        <a:blip r:embed="rId36"/>
        <a:stretch>
          <a:fillRect/>
        </a:stretch>
      </xdr:blipFill>
      <xdr:spPr>
        <a:xfrm>
          <a:off x="0" y="0"/>
          <a:ext cx="8296275" cy="5019675"/>
        </a:xfrm>
        <a:prstGeom prst="rect">
          <a:avLst/>
        </a:prstGeom>
      </xdr:spPr>
    </xdr:pic>
  </etc:cellImage>
  <etc:cellImage>
    <xdr:pic>
      <xdr:nvPicPr>
        <xdr:cNvPr id="211" name="ID_391E085A435B4FDABB8CF490C94E6D7F" descr="upload_post_object_v2_176441604"/>
        <xdr:cNvPicPr/>
      </xdr:nvPicPr>
      <xdr:blipFill>
        <a:blip r:embed="rId37"/>
        <a:stretch>
          <a:fillRect/>
        </a:stretch>
      </xdr:blipFill>
      <xdr:spPr>
        <a:xfrm>
          <a:off x="0" y="0"/>
          <a:ext cx="8696325" cy="5514975"/>
        </a:xfrm>
        <a:prstGeom prst="rect">
          <a:avLst/>
        </a:prstGeom>
      </xdr:spPr>
    </xdr:pic>
  </etc:cellImage>
  <etc:cellImage>
    <xdr:pic>
      <xdr:nvPicPr>
        <xdr:cNvPr id="212" name="ID_E019755EF8814BBABD37C0ACF7B042B1" descr="upload_post_object_v2_359169683"/>
        <xdr:cNvPicPr/>
      </xdr:nvPicPr>
      <xdr:blipFill>
        <a:blip r:embed="rId38"/>
        <a:stretch>
          <a:fillRect/>
        </a:stretch>
      </xdr:blipFill>
      <xdr:spPr>
        <a:xfrm>
          <a:off x="0" y="0"/>
          <a:ext cx="9144000" cy="6611620"/>
        </a:xfrm>
        <a:prstGeom prst="rect">
          <a:avLst/>
        </a:prstGeom>
      </xdr:spPr>
    </xdr:pic>
  </etc:cellImage>
  <etc:cellImage>
    <xdr:pic>
      <xdr:nvPicPr>
        <xdr:cNvPr id="213" name="ID_0E88EB7236C64CB6B256761907B07EAE" descr="upload_post_object_v2_967423879"/>
        <xdr:cNvPicPr/>
      </xdr:nvPicPr>
      <xdr:blipFill>
        <a:blip r:embed="rId39"/>
        <a:stretch>
          <a:fillRect/>
        </a:stretch>
      </xdr:blipFill>
      <xdr:spPr>
        <a:xfrm>
          <a:off x="0" y="0"/>
          <a:ext cx="7810500" cy="4991100"/>
        </a:xfrm>
        <a:prstGeom prst="rect">
          <a:avLst/>
        </a:prstGeom>
      </xdr:spPr>
    </xdr:pic>
  </etc:cellImage>
  <etc:cellImage>
    <xdr:pic>
      <xdr:nvPicPr>
        <xdr:cNvPr id="215" name="ID_966D7C3A23DE43DF892FF812A9C88EE2" descr="upload_post_object_v2_614667955"/>
        <xdr:cNvPicPr/>
      </xdr:nvPicPr>
      <xdr:blipFill>
        <a:blip r:embed="rId40"/>
        <a:stretch>
          <a:fillRect/>
        </a:stretch>
      </xdr:blipFill>
      <xdr:spPr>
        <a:xfrm>
          <a:off x="0" y="0"/>
          <a:ext cx="9144000" cy="6283325"/>
        </a:xfrm>
        <a:prstGeom prst="rect">
          <a:avLst/>
        </a:prstGeom>
      </xdr:spPr>
    </xdr:pic>
  </etc:cellImage>
  <etc:cellImage>
    <xdr:pic>
      <xdr:nvPicPr>
        <xdr:cNvPr id="218" name="ID_8E0AF6C447044C5FA35D5E9327CAC8D5" descr="upload_post_object_v2_986627129"/>
        <xdr:cNvPicPr/>
      </xdr:nvPicPr>
      <xdr:blipFill>
        <a:blip r:embed="rId41"/>
        <a:stretch>
          <a:fillRect/>
        </a:stretch>
      </xdr:blipFill>
      <xdr:spPr>
        <a:xfrm>
          <a:off x="0" y="0"/>
          <a:ext cx="9144000" cy="5927090"/>
        </a:xfrm>
        <a:prstGeom prst="rect">
          <a:avLst/>
        </a:prstGeom>
      </xdr:spPr>
    </xdr:pic>
  </etc:cellImage>
  <etc:cellImage>
    <xdr:pic>
      <xdr:nvPicPr>
        <xdr:cNvPr id="219" name="ID_EF5CFB42A6FC43568347019FC8877927" descr="upload_post_object_v2_350098966"/>
        <xdr:cNvPicPr/>
      </xdr:nvPicPr>
      <xdr:blipFill>
        <a:blip r:embed="rId42"/>
        <a:stretch>
          <a:fillRect/>
        </a:stretch>
      </xdr:blipFill>
      <xdr:spPr>
        <a:xfrm>
          <a:off x="0" y="0"/>
          <a:ext cx="7305675" cy="3429000"/>
        </a:xfrm>
        <a:prstGeom prst="rect">
          <a:avLst/>
        </a:prstGeom>
      </xdr:spPr>
    </xdr:pic>
  </etc:cellImage>
  <etc:cellImage>
    <xdr:pic>
      <xdr:nvPicPr>
        <xdr:cNvPr id="220" name="ID_42B101954B6446A6A23CA6885F88869D" descr="upload_post_object_v2_704820152"/>
        <xdr:cNvPicPr/>
      </xdr:nvPicPr>
      <xdr:blipFill>
        <a:blip r:embed="rId43"/>
        <a:stretch>
          <a:fillRect/>
        </a:stretch>
      </xdr:blipFill>
      <xdr:spPr>
        <a:xfrm>
          <a:off x="0" y="0"/>
          <a:ext cx="9144000" cy="5500370"/>
        </a:xfrm>
        <a:prstGeom prst="rect">
          <a:avLst/>
        </a:prstGeom>
      </xdr:spPr>
    </xdr:pic>
  </etc:cellImage>
  <etc:cellImage>
    <xdr:pic>
      <xdr:nvPicPr>
        <xdr:cNvPr id="221" name="ID_9153204FAFF643AE830A56C034BA3DF2" descr="upload_post_object_v2_723895767"/>
        <xdr:cNvPicPr/>
      </xdr:nvPicPr>
      <xdr:blipFill>
        <a:blip r:embed="rId44"/>
        <a:stretch>
          <a:fillRect/>
        </a:stretch>
      </xdr:blipFill>
      <xdr:spPr>
        <a:xfrm>
          <a:off x="0" y="0"/>
          <a:ext cx="5248275" cy="2486025"/>
        </a:xfrm>
        <a:prstGeom prst="rect">
          <a:avLst/>
        </a:prstGeom>
      </xdr:spPr>
    </xdr:pic>
  </etc:cellImage>
  <etc:cellImage>
    <xdr:pic>
      <xdr:nvPicPr>
        <xdr:cNvPr id="223" name="ID_8912BB931EA741C29B346C8D0C4C32BB" descr="upload_post_object_v2_770294275"/>
        <xdr:cNvPicPr/>
      </xdr:nvPicPr>
      <xdr:blipFill>
        <a:blip r:embed="rId45"/>
        <a:stretch>
          <a:fillRect/>
        </a:stretch>
      </xdr:blipFill>
      <xdr:spPr>
        <a:xfrm>
          <a:off x="0" y="0"/>
          <a:ext cx="8296275" cy="4257675"/>
        </a:xfrm>
        <a:prstGeom prst="rect">
          <a:avLst/>
        </a:prstGeom>
      </xdr:spPr>
    </xdr:pic>
  </etc:cellImage>
  <etc:cellImage>
    <xdr:pic>
      <xdr:nvPicPr>
        <xdr:cNvPr id="224" name="ID_B86679CE64444D66A60EAE10440CE109" descr="upload_post_object_v2_008625542"/>
        <xdr:cNvPicPr/>
      </xdr:nvPicPr>
      <xdr:blipFill>
        <a:blip r:embed="rId46"/>
        <a:stretch>
          <a:fillRect/>
        </a:stretch>
      </xdr:blipFill>
      <xdr:spPr>
        <a:xfrm>
          <a:off x="0" y="0"/>
          <a:ext cx="9144000" cy="5378450"/>
        </a:xfrm>
        <a:prstGeom prst="rect">
          <a:avLst/>
        </a:prstGeom>
      </xdr:spPr>
    </xdr:pic>
  </etc:cellImage>
  <etc:cellImage>
    <xdr:pic>
      <xdr:nvPicPr>
        <xdr:cNvPr id="225" name="ID_B7F603D347BA41DC91881F17EB9DC183" descr="upload_post_object_v2_956012124"/>
        <xdr:cNvPicPr/>
      </xdr:nvPicPr>
      <xdr:blipFill>
        <a:blip r:embed="rId47"/>
        <a:stretch>
          <a:fillRect/>
        </a:stretch>
      </xdr:blipFill>
      <xdr:spPr>
        <a:xfrm>
          <a:off x="0" y="0"/>
          <a:ext cx="6267450" cy="2571750"/>
        </a:xfrm>
        <a:prstGeom prst="rect">
          <a:avLst/>
        </a:prstGeom>
      </xdr:spPr>
    </xdr:pic>
  </etc:cellImage>
  <etc:cellImage>
    <xdr:pic>
      <xdr:nvPicPr>
        <xdr:cNvPr id="226" name="ID_CC68A33AA0C84BE7AB621C3596E0C390" descr="upload_post_object_v2_819979010"/>
        <xdr:cNvPicPr/>
      </xdr:nvPicPr>
      <xdr:blipFill>
        <a:blip r:embed="rId48"/>
        <a:stretch>
          <a:fillRect/>
        </a:stretch>
      </xdr:blipFill>
      <xdr:spPr>
        <a:xfrm>
          <a:off x="0" y="0"/>
          <a:ext cx="9144000" cy="3478530"/>
        </a:xfrm>
        <a:prstGeom prst="rect">
          <a:avLst/>
        </a:prstGeom>
      </xdr:spPr>
    </xdr:pic>
  </etc:cellImage>
  <etc:cellImage>
    <xdr:pic>
      <xdr:nvPicPr>
        <xdr:cNvPr id="227" name="ID_92DD89A4EEAA42E99E8FCF3B13A441A1" descr="upload_post_object_v2_561963283"/>
        <xdr:cNvPicPr/>
      </xdr:nvPicPr>
      <xdr:blipFill>
        <a:blip r:embed="rId49"/>
        <a:stretch>
          <a:fillRect/>
        </a:stretch>
      </xdr:blipFill>
      <xdr:spPr>
        <a:xfrm>
          <a:off x="0" y="0"/>
          <a:ext cx="9144000" cy="7012305"/>
        </a:xfrm>
        <a:prstGeom prst="rect">
          <a:avLst/>
        </a:prstGeom>
      </xdr:spPr>
    </xdr:pic>
  </etc:cellImage>
  <etc:cellImage>
    <xdr:pic>
      <xdr:nvPicPr>
        <xdr:cNvPr id="229" name="ID_BE31AFBBAF52457F944013CCE790E712" descr="upload_post_object_v2_418290604"/>
        <xdr:cNvPicPr/>
      </xdr:nvPicPr>
      <xdr:blipFill>
        <a:blip r:embed="rId50"/>
        <a:stretch>
          <a:fillRect/>
        </a:stretch>
      </xdr:blipFill>
      <xdr:spPr>
        <a:xfrm>
          <a:off x="0" y="0"/>
          <a:ext cx="9144000" cy="6092825"/>
        </a:xfrm>
        <a:prstGeom prst="rect">
          <a:avLst/>
        </a:prstGeom>
      </xdr:spPr>
    </xdr:pic>
  </etc:cellImage>
  <etc:cellImage>
    <xdr:pic>
      <xdr:nvPicPr>
        <xdr:cNvPr id="230" name="ID_E2DB56873E004708AD8F9DB105800483" descr="upload_post_object_v2_020216194"/>
        <xdr:cNvPicPr/>
      </xdr:nvPicPr>
      <xdr:blipFill>
        <a:blip r:embed="rId51"/>
        <a:stretch>
          <a:fillRect/>
        </a:stretch>
      </xdr:blipFill>
      <xdr:spPr>
        <a:xfrm>
          <a:off x="0" y="0"/>
          <a:ext cx="6962775" cy="3028950"/>
        </a:xfrm>
        <a:prstGeom prst="rect">
          <a:avLst/>
        </a:prstGeom>
      </xdr:spPr>
    </xdr:pic>
  </etc:cellImage>
  <etc:cellImage>
    <xdr:pic>
      <xdr:nvPicPr>
        <xdr:cNvPr id="231" name="ID_C78B86569D994EB6A978106F57B208F7" descr="upload_post_object_v2_855959510"/>
        <xdr:cNvPicPr/>
      </xdr:nvPicPr>
      <xdr:blipFill>
        <a:blip r:embed="rId52"/>
        <a:stretch>
          <a:fillRect/>
        </a:stretch>
      </xdr:blipFill>
      <xdr:spPr>
        <a:xfrm>
          <a:off x="0" y="0"/>
          <a:ext cx="7800975" cy="5029200"/>
        </a:xfrm>
        <a:prstGeom prst="rect">
          <a:avLst/>
        </a:prstGeom>
      </xdr:spPr>
    </xdr:pic>
  </etc:cellImage>
  <etc:cellImage>
    <xdr:pic>
      <xdr:nvPicPr>
        <xdr:cNvPr id="232" name="ID_C74BD976CFA548F39EB991AAC1E8320F" descr="upload_post_object_v2_416905115"/>
        <xdr:cNvPicPr/>
      </xdr:nvPicPr>
      <xdr:blipFill>
        <a:blip r:embed="rId53"/>
        <a:stretch>
          <a:fillRect/>
        </a:stretch>
      </xdr:blipFill>
      <xdr:spPr>
        <a:xfrm>
          <a:off x="0" y="0"/>
          <a:ext cx="8020050" cy="2057400"/>
        </a:xfrm>
        <a:prstGeom prst="rect">
          <a:avLst/>
        </a:prstGeom>
      </xdr:spPr>
    </xdr:pic>
  </etc:cellImage>
  <etc:cellImage>
    <xdr:pic>
      <xdr:nvPicPr>
        <xdr:cNvPr id="233" name="ID_D59C9135A04B4E1798FC50234AF1B0AD" descr="upload_post_object_v2_918534206"/>
        <xdr:cNvPicPr/>
      </xdr:nvPicPr>
      <xdr:blipFill>
        <a:blip r:embed="rId54"/>
        <a:stretch>
          <a:fillRect/>
        </a:stretch>
      </xdr:blipFill>
      <xdr:spPr>
        <a:xfrm>
          <a:off x="0" y="0"/>
          <a:ext cx="5086350" cy="3648075"/>
        </a:xfrm>
        <a:prstGeom prst="rect">
          <a:avLst/>
        </a:prstGeom>
      </xdr:spPr>
    </xdr:pic>
  </etc:cellImage>
  <etc:cellImage>
    <xdr:pic>
      <xdr:nvPicPr>
        <xdr:cNvPr id="253" name="ID_CF030D8323DF46C283E3A2AC8CC52C4D" descr="upload_post_object_v2_501663370"/>
        <xdr:cNvPicPr/>
      </xdr:nvPicPr>
      <xdr:blipFill>
        <a:blip r:embed="rId55"/>
        <a:stretch>
          <a:fillRect/>
        </a:stretch>
      </xdr:blipFill>
      <xdr:spPr>
        <a:xfrm>
          <a:off x="0" y="0"/>
          <a:ext cx="7267575" cy="4400550"/>
        </a:xfrm>
        <a:prstGeom prst="rect">
          <a:avLst/>
        </a:prstGeom>
      </xdr:spPr>
    </xdr:pic>
  </etc:cellImage>
  <etc:cellImage>
    <xdr:pic>
      <xdr:nvPicPr>
        <xdr:cNvPr id="266" name="ID_5A6FE963CD2D4E59807253BFC6A7E67D" descr="upload_post_object_v2_849320974"/>
        <xdr:cNvPicPr/>
      </xdr:nvPicPr>
      <xdr:blipFill>
        <a:blip r:embed="rId56"/>
        <a:stretch>
          <a:fillRect/>
        </a:stretch>
      </xdr:blipFill>
      <xdr:spPr>
        <a:xfrm>
          <a:off x="0" y="0"/>
          <a:ext cx="4067175" cy="2867025"/>
        </a:xfrm>
        <a:prstGeom prst="rect">
          <a:avLst/>
        </a:prstGeom>
      </xdr:spPr>
    </xdr:pic>
  </etc:cellImage>
  <etc:cellImage>
    <xdr:pic>
      <xdr:nvPicPr>
        <xdr:cNvPr id="268" name="ID_6BD44B9259074FA889B77CF307DFD8F5" descr="upload_post_object_v2_897567523"/>
        <xdr:cNvPicPr/>
      </xdr:nvPicPr>
      <xdr:blipFill>
        <a:blip r:embed="rId57"/>
        <a:stretch>
          <a:fillRect/>
        </a:stretch>
      </xdr:blipFill>
      <xdr:spPr>
        <a:xfrm>
          <a:off x="0" y="0"/>
          <a:ext cx="9144000" cy="878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<sst xmlns="http://schemas.openxmlformats.org/spreadsheetml/2006/main" count="266" uniqueCount="154">
  <si>
    <t>需求：</t>
  </si>
  <si>
    <t>需求背景及目的</t>
  </si>
  <si>
    <t>产品稿</t>
  </si>
  <si>
    <t>设计稿</t>
  </si>
  <si>
    <t>多语言文案</t>
  </si>
  <si>
    <t>开发方案</t>
  </si>
  <si>
    <t>基本信息：</t>
  </si>
  <si>
    <t>测试版本</t>
  </si>
  <si>
    <t>对比版本</t>
  </si>
  <si>
    <t>BUG关键字</t>
  </si>
  <si>
    <t>产品负责人</t>
  </si>
  <si>
    <t>UI负责人</t>
  </si>
  <si>
    <t>开发负责人</t>
  </si>
  <si>
    <t>测试负责人</t>
  </si>
  <si>
    <t>项目节点</t>
  </si>
  <si>
    <t>主导人</t>
  </si>
  <si>
    <t>计划完成时间</t>
  </si>
  <si>
    <t>实际完成时间</t>
  </si>
  <si>
    <t>备注</t>
  </si>
  <si>
    <t>需求评审</t>
  </si>
  <si>
    <t>客户端提测</t>
  </si>
  <si>
    <t>测试完成</t>
  </si>
  <si>
    <t>客户端版本封版</t>
  </si>
  <si>
    <t>开发负责人：</t>
  </si>
  <si>
    <t>测试负责人：</t>
  </si>
  <si>
    <t>功能点</t>
  </si>
  <si>
    <t>验证点</t>
  </si>
  <si>
    <t>前置条件</t>
  </si>
  <si>
    <t>操作步骤</t>
  </si>
  <si>
    <t>预期结果</t>
  </si>
  <si>
    <t>优先级</t>
  </si>
  <si>
    <t>验证截图</t>
  </si>
  <si>
    <t>开发自测结果</t>
  </si>
  <si>
    <t>开发备注</t>
  </si>
  <si>
    <t>测试结果</t>
  </si>
  <si>
    <t>测试备注</t>
  </si>
  <si>
    <t>审核意见</t>
  </si>
  <si>
    <t>截图</t>
  </si>
  <si>
    <t>审核人</t>
  </si>
  <si>
    <t>处理结果</t>
  </si>
  <si>
    <t>描述</t>
  </si>
  <si>
    <t>问题描述</t>
  </si>
  <si>
    <t>验收人</t>
  </si>
  <si>
    <t>开发处理情况</t>
  </si>
  <si>
    <t>再次验收结果</t>
  </si>
  <si>
    <t>头像距离右侧边距太近</t>
  </si>
  <si>
    <t>陈一萍</t>
  </si>
  <si>
    <t>Y</t>
  </si>
  <si>
    <t>按钮左右两侧间距不一致</t>
  </si>
  <si>
    <t>这个需要屏蔽吗 文案是否应该调整@吴聪 
测试：无需处理，线上不会再有单独的模版、WPS会员</t>
  </si>
  <si>
    <t>不是问题</t>
  </si>
  <si>
    <t>订阅弹窗</t>
  </si>
  <si>
    <t>在线参数</t>
  </si>
  <si>
    <t>新会员图标比旧会员图标尺寸大</t>
  </si>
  <si>
    <t>文案未替换</t>
  </si>
  <si>
    <t>/</t>
  </si>
  <si>
    <t>菜单列表下 图标颜色不一致 辛苦重新根据链接地址替换下</t>
  </si>
  <si>
    <t>https://www.figma.com/file/oDlixWDzaJGfyNyJpFQsnr/MAC?type=design&amp;node-id=1111-2572&amp;t=5KQHTcR1CMmCywaM-4</t>
  </si>
  <si>
    <t>根据右侧效果还原</t>
  </si>
  <si>
    <t>https://www.figma.com/file/oDlixWDzaJGfyNyJpFQsnr/MAC?type=design&amp;node-id=147-2357&amp;t=5KQHTcR1CMmCywaM-4</t>
  </si>
  <si>
    <t>icon变形 及尺寸过大</t>
  </si>
  <si>
    <t>https://www.figma.com/file/oDlixWDzaJGfyNyJpFQsnr/MAC?type=design&amp;node-id=555-2845&amp;t=5KQHTcR1CMmCywaM-4</t>
  </si>
  <si>
    <t>N</t>
  </si>
  <si>
    <t>图标距离文字与旧版本不一致</t>
  </si>
  <si>
    <t>https://www.figma.com/file/oDlixWDzaJGfyNyJpFQsnr/MAC?type=design&amp;node-id=155-2486&amp;t=5KQHTcR1CMmCywaM-4</t>
  </si>
  <si>
    <t>“PRO"大写 字体加粗</t>
  </si>
  <si>
    <t>https://www.figma.com/file/oDlixWDzaJGfyNyJpFQsnr/MAC?type=design&amp;node-id=154-2428&amp;t=5KQHTcR1CMmCywaM-4</t>
  </si>
  <si>
    <t>新会员体系场景需覆盖</t>
  </si>
  <si>
    <t>https://www.figma.com/file/oDlixWDzaJGfyNyJpFQsnr/MAC?type=design&amp;node-id=165-2434&amp;t=5KQHTcR1CMmCywaM-4</t>
  </si>
  <si>
    <t>文案问题，Vip改成Pro</t>
  </si>
  <si>
    <t>志坚</t>
  </si>
  <si>
    <t>看不清楚，我是黑暗模式 W</t>
  </si>
  <si>
    <t>大小不规范</t>
  </si>
  <si>
    <t>文案改成 新会员体系的
Upgrade now
WPS Pro features</t>
  </si>
  <si>
    <t>文案问题</t>
  </si>
  <si>
    <t>icon没换</t>
  </si>
  <si>
    <t>文案展示不全，新会员体系没换</t>
  </si>
  <si>
    <t>文案问题， Upgrade now</t>
  </si>
  <si>
    <t>新会员体系没换</t>
  </si>
  <si>
    <t>文案展示不全</t>
  </si>
  <si>
    <t>线上已有问题，暂不处理</t>
  </si>
  <si>
    <t>以前有，现在没有了</t>
  </si>
  <si>
    <t>展示bug，点击会员后回来就会错乱位置</t>
  </si>
  <si>
    <t>文案没改</t>
  </si>
  <si>
    <t>新会员体系没换，右键</t>
  </si>
  <si>
    <t>选中文案右键，新会员体系没换</t>
  </si>
  <si>
    <t>按钮样式不规范</t>
  </si>
  <si>
    <t>BUG ID</t>
  </si>
  <si>
    <t>问题分类</t>
  </si>
  <si>
    <t>Picture to PDF插件会员icon未替换</t>
  </si>
  <si>
    <t>已修改</t>
  </si>
  <si>
    <t>深色皮肤场景下，功能icon图标未更新为新会员，经典皮肤时，功能入口未展示图标</t>
  </si>
  <si>
    <t>深色皮肤下入口已换，浅色皮肤问题未修复</t>
  </si>
  <si>
    <t>ET组件筛选面板，会员icon、文案未替换</t>
  </si>
  <si>
    <t>已修复</t>
  </si>
  <si>
    <t>PDF组件选择任意文字，快捷菜单的Change fluid会员icon未替换</t>
  </si>
  <si>
    <t>PDF组件选择任意文字，右键菜单的Edit Text、Change fluid会员icon未替换</t>
  </si>
  <si>
    <t>PDF组件使用Change fluid功能后触发保存，提示弹窗说明文案、按钮文案未替换为pro会员</t>
  </si>
  <si>
    <t>PDF to Word插件，顶部Upgrade文案显示不全，转换文档页码超过3页时，提示弹窗文案未替换为pro会员</t>
  </si>
  <si>
    <t>PDF Compress插件顶部会员icon未替换</t>
  </si>
  <si>
    <t>OCR插件头像右侧会员icon显示异常、Convert to Word/table会员icon未替换</t>
  </si>
  <si>
    <t>登录会员账号，首页用户头像左侧付费按钮需隐藏，个人中心弹窗会员icon未替换</t>
  </si>
  <si>
    <t>PDF组件删除水印，提示弹窗按钮icon、样式未替换</t>
  </si>
  <si>
    <t>PDF to Word插件，转换文档页码超过3页时，提示弹窗试用按钮文案未替换为pro会员</t>
  </si>
  <si>
    <t>云空间已满提示弹窗说明文案、按钮样式未替换</t>
  </si>
  <si>
    <t>云空间不足时，点击分享按钮，提示服务异常，需排查</t>
  </si>
  <si>
    <t>Export to PDF插件面板会员icon未替换</t>
  </si>
  <si>
    <t>AppStore包，支付页，More WPS Premium Features文案需替换为WPS PRO</t>
  </si>
  <si>
    <t>这个轮播图要在星宿平台配置</t>
  </si>
  <si>
    <t>app store包支付页，点击现在继续按钮，提示弹窗会员icon未替换</t>
  </si>
  <si>
    <t>线上也是这个表现，暂不处理</t>
  </si>
  <si>
    <t>系统顶部菜单Account下拉列表的Upgrade to VIP文案未替换</t>
  </si>
  <si>
    <t>备份中心home页右侧Upgrade VIP入口文案、hover文案需更新为pro会员文案</t>
  </si>
  <si>
    <t>redeem code页面文案未替换</t>
  </si>
  <si>
    <t>Export to Picture面板会员 icon未替换</t>
  </si>
  <si>
    <t>界面语言为中文时，PDF组件右侧任务窗格的Edit Picture入口hover文案未替换为pro会员</t>
  </si>
  <si>
    <t>PDF组件插入页数&gt;5，付费提示弹窗文案未替换（插入页面、删除页面、调整页面顺序用的同一个弹窗）</t>
  </si>
  <si>
    <t>PDF组件插入页数&lt;5，banner文案未替换</t>
  </si>
  <si>
    <t>暗黑皮肤下，PDF组件Replace Page，功能面板cancel按钮异常</t>
  </si>
  <si>
    <t>PDF组件Crop Page功能面板文案未替换</t>
  </si>
  <si>
    <t>PDF组件插入2个签名，提示弹窗文案未替换，多语文案不对</t>
  </si>
  <si>
    <t>PDF组件Delete Watermark弹窗按钮样式未替换</t>
  </si>
  <si>
    <t>appstore包，PDF组件Compress，面板顶部付费按钮样式错误，点击按钮后，顶部用户头像、按钮错位</t>
  </si>
  <si>
    <t xml:space="preserve">PDF to TXT提示弹窗文案未替换 </t>
  </si>
  <si>
    <t>在线字体图标、预览图文案需替换</t>
  </si>
  <si>
    <t>在线图表hover时，右上角图标需替换</t>
  </si>
  <si>
    <t>WPP组件，Player Capture面板的Start按钮显示不全</t>
  </si>
  <si>
    <t>Export to PDF插件面板
1.顶部会员icon的hover文案、按钮文案未替换（非会员、会员场景下文案均未替换）；
2.批量导出时，底部按钮的会员icon和按钮底色相近，图标不明显</t>
  </si>
  <si>
    <t>Export to PDF，说明文案未适配多语</t>
  </si>
  <si>
    <t>Picture to PDF插件，头像下拉列表的Premium feature入口icon、文案需替换，付费入口文案未替换</t>
  </si>
  <si>
    <t>Picture to PDF插件，底部转换按钮的色调要不要和新会员色调保持一致</t>
  </si>
  <si>
    <t>Text Speech- Export Voice弹窗按钮色调是否要适配渐变色？</t>
  </si>
  <si>
    <t>录屏工具，录制中的悬浮按钮会员icon未替换</t>
  </si>
  <si>
    <t>OCR插件，添加任意图片-选择提取纯文本，面板右侧会员icon未替换</t>
  </si>
  <si>
    <t>PDF Compress插件顶部会员icon的hover文案需替换；
登录会员账号，下拉弹窗的按钮文案未替换</t>
  </si>
  <si>
    <t>组件内云空间已满，上传云失败提示弹窗文案显示的是国内文案，需替换</t>
  </si>
  <si>
    <t>Picture to PDF插件，转换图片&gt;2时，提示弹窗文案未替换</t>
  </si>
  <si>
    <t>备份中心，选择90天选项，提示弹窗文案确认下要不要替换</t>
  </si>
  <si>
    <t>下载在线字体，提示弹窗文案未替换</t>
  </si>
  <si>
    <t>在线字体、在线模板、在线图表打开支付页失败</t>
  </si>
  <si>
    <t>兑换码激活成功界面icon未替换</t>
  </si>
  <si>
    <t>备份中心 插件文案没有适配多语</t>
  </si>
  <si>
    <t>OCR插件，文案没适配多语言</t>
  </si>
  <si>
    <t>登录非会员账号，新建PPT后首次切换到放映选项卡，错误自动展示支付页</t>
  </si>
  <si>
    <t>多语场景下，首页的头像被挤出客户端窗口了</t>
  </si>
  <si>
    <t>PDF Compress插件，用户下拉弹窗都说明文案显示不全</t>
  </si>
  <si>
    <t>上传文档大小超出限制，提示弹窗会员icon、文案未替换</t>
  </si>
  <si>
    <t>云空间不足，上传文档失败提示弹窗，会员icon、文案未替换</t>
  </si>
  <si>
    <t>日语场景下，使用PDF编辑文字、图片等功能，付费banner文案显示异常</t>
  </si>
  <si>
    <t>PDF组件删除页面，banner文案未替换</t>
  </si>
  <si>
    <t>PDF组件，watermark下拉菜单中，水印模板icon未替换</t>
  </si>
  <si>
    <t xml:space="preserve"> Export to picture底部Upgrade按钮色调换一下</t>
  </si>
  <si>
    <t>ET 、Data 自动过滤图标有问题，只展示了一半</t>
  </si>
  <si>
    <t>PDF to Word插件，首次启动，顶部展示2个付费入口</t>
  </si>
</sst>
</file>

<file path=xl/styles.xml><?xml version="1.0" encoding="utf-8"?>
<styleSheet xmlns="http://schemas.openxmlformats.org/spreadsheetml/2006/main">
  <numFmts count="4">
    <numFmt numFmtId="176" formatCode="_(&quot;$&quot;* #,##0.00_);_(&quot;$&quot;* \(#,##0.00\);_(&quot;$&quot;* &quot;-&quot;??_);_(@_)"/>
    <numFmt numFmtId="41" formatCode="_ * #,##0_ ;_ * \-#,##0_ ;_ * &quot;-&quot;_ ;_ @_ "/>
    <numFmt numFmtId="43" formatCode="_ * #,##0.00_ ;_ * \-#,##0.00_ ;_ * &quot;-&quot;??_ ;_ @_ "/>
    <numFmt numFmtId="177" formatCode="_(&quot;$&quot;* #,##0_);_(&quot;$&quot;* \(#,##0\);_(&quot;$&quot;* &quot;-&quot;_);_(@_)"/>
  </numFmts>
  <fonts count="36">
    <font>
      <sz val="11"/>
      <color theme="1"/>
      <name val="宋体"/>
      <charset val="134"/>
      <scheme val="minor"/>
    </font>
    <font>
      <sz val="10"/>
      <color theme="1"/>
      <name val="微软雅黑"/>
      <charset val="134"/>
    </font>
    <font>
      <b/>
      <sz val="10"/>
      <color theme="1"/>
      <name val="微软雅黑"/>
      <charset val="134"/>
    </font>
    <font>
      <sz val="10"/>
      <color rgb="FF000000"/>
      <name val="微软雅黑"/>
      <charset val="134"/>
    </font>
    <font>
      <b/>
      <sz val="10"/>
      <color indexed="8"/>
      <name val="微软雅黑"/>
      <charset val="134"/>
    </font>
    <font>
      <b/>
      <sz val="10"/>
      <color rgb="FF000000"/>
      <name val="微软雅黑"/>
      <charset val="134"/>
    </font>
    <font>
      <u/>
      <sz val="8"/>
      <color rgb="FF0000FF"/>
      <name val="微软雅黑"/>
      <charset val="134"/>
    </font>
    <font>
      <sz val="10"/>
      <color rgb="FF000000"/>
      <name val="宋体"/>
      <charset val="134"/>
    </font>
    <font>
      <sz val="10"/>
      <color theme="1"/>
      <name val="宋体"/>
      <charset val="134"/>
      <scheme val="minor"/>
    </font>
    <font>
      <u/>
      <sz val="8"/>
      <color rgb="FF0000FF"/>
      <name val="宋体"/>
      <charset val="134"/>
    </font>
    <font>
      <u/>
      <sz val="10"/>
      <color rgb="FF0000FF"/>
      <name val="宋体"/>
      <charset val="134"/>
    </font>
    <font>
      <sz val="11"/>
      <color rgb="FF000000"/>
      <name val="宋体"/>
      <charset val="134"/>
    </font>
    <font>
      <sz val="9"/>
      <color theme="1"/>
      <name val="微软雅黑"/>
      <charset val="134"/>
    </font>
    <font>
      <sz val="9"/>
      <color theme="1"/>
      <name val="宋体"/>
      <charset val="134"/>
      <scheme val="minor"/>
    </font>
    <font>
      <sz val="11"/>
      <color rgb="FF000000"/>
      <name val="微软雅黑"/>
      <charset val="134"/>
    </font>
    <font>
      <sz val="10"/>
      <color rgb="FFFF0000"/>
      <name val="微软雅黑"/>
      <charset val="134"/>
    </font>
    <font>
      <u/>
      <sz val="10"/>
      <color rgb="FF0000FF"/>
      <name val="微软雅黑"/>
      <charset val="134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9DC3E6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BDD7E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0" fontId="19" fillId="31" borderId="0" applyNumberFormat="0" applyBorder="0" applyAlignment="0" applyProtection="0">
      <alignment vertical="center"/>
    </xf>
    <xf numFmtId="0" fontId="17" fillId="7" borderId="0" applyNumberFormat="0" applyBorder="0" applyAlignment="0" applyProtection="0">
      <alignment vertical="center"/>
    </xf>
    <xf numFmtId="0" fontId="19" fillId="35" borderId="0" applyNumberFormat="0" applyBorder="0" applyAlignment="0" applyProtection="0">
      <alignment vertical="center"/>
    </xf>
    <xf numFmtId="0" fontId="34" fillId="29" borderId="16" applyNumberFormat="0" applyAlignment="0" applyProtection="0">
      <alignment vertical="center"/>
    </xf>
    <xf numFmtId="0" fontId="17" fillId="30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36" borderId="0" applyNumberFormat="0" applyBorder="0" applyAlignment="0" applyProtection="0">
      <alignment vertical="center"/>
    </xf>
    <xf numFmtId="0" fontId="19" fillId="28" borderId="0" applyNumberFormat="0" applyBorder="0" applyAlignment="0" applyProtection="0">
      <alignment vertical="center"/>
    </xf>
    <xf numFmtId="0" fontId="31" fillId="20" borderId="16" applyNumberFormat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32" fillId="24" borderId="0" applyNumberFormat="0" applyBorder="0" applyAlignment="0" applyProtection="0">
      <alignment vertical="center"/>
    </xf>
    <xf numFmtId="0" fontId="17" fillId="22" borderId="0" applyNumberFormat="0" applyBorder="0" applyAlignment="0" applyProtection="0">
      <alignment vertical="center"/>
    </xf>
    <xf numFmtId="0" fontId="35" fillId="33" borderId="0" applyNumberFormat="0" applyBorder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30" fillId="0" borderId="15" applyNumberFormat="0" applyFill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0" fontId="22" fillId="16" borderId="12" applyNumberFormat="0" applyAlignment="0" applyProtection="0">
      <alignment vertical="center"/>
    </xf>
    <xf numFmtId="0" fontId="29" fillId="20" borderId="14" applyNumberFormat="0" applyAlignment="0" applyProtection="0">
      <alignment vertical="center"/>
    </xf>
    <xf numFmtId="0" fontId="27" fillId="0" borderId="10" applyNumberFormat="0" applyFill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17" fillId="34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7" fillId="10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0" fillId="13" borderId="11" applyNumberFormat="0" applyFont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8" fillId="0" borderId="10" applyNumberFormat="0" applyFill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23" fillId="0" borderId="13" applyNumberFormat="0" applyFill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0" fontId="33" fillId="0" borderId="17" applyNumberFormat="0" applyFill="0" applyAlignment="0" applyProtection="0">
      <alignment vertical="center"/>
    </xf>
  </cellStyleXfs>
  <cellXfs count="69">
    <xf numFmtId="0" fontId="0" fillId="0" borderId="0" xfId="0">
      <alignment vertical="center"/>
    </xf>
    <xf numFmtId="0" fontId="1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vertical="center" wrapText="1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3" fillId="0" borderId="0" xfId="0" applyFont="1" applyFill="1" applyAlignment="1">
      <alignment vertical="center" wrapText="1"/>
    </xf>
    <xf numFmtId="0" fontId="3" fillId="0" borderId="0" xfId="0" applyFont="1">
      <alignment vertical="center"/>
    </xf>
    <xf numFmtId="0" fontId="3" fillId="0" borderId="0" xfId="0" applyFont="1" applyFill="1">
      <alignment vertical="center"/>
    </xf>
    <xf numFmtId="0" fontId="4" fillId="2" borderId="1" xfId="0" applyNumberFormat="1" applyFont="1" applyFill="1" applyBorder="1" applyAlignment="1">
      <alignment horizontal="center" vertical="center" wrapText="1"/>
    </xf>
    <xf numFmtId="0" fontId="5" fillId="2" borderId="1" xfId="0" applyNumberFormat="1" applyFont="1" applyFill="1" applyBorder="1" applyAlignment="1">
      <alignment horizontal="center" vertical="center" wrapText="1"/>
    </xf>
    <xf numFmtId="0" fontId="1" fillId="0" borderId="0" xfId="0" applyNumberFormat="1" applyFont="1">
      <alignment vertical="center"/>
    </xf>
    <xf numFmtId="0" fontId="3" fillId="0" borderId="0" xfId="0" applyFont="1" applyAlignment="1">
      <alignment horizontal="center" vertical="center"/>
    </xf>
    <xf numFmtId="0" fontId="6" fillId="0" borderId="0" xfId="41" applyFont="1" applyAlignment="1">
      <alignment vertical="center" wrapText="1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41" applyFont="1" applyAlignment="1">
      <alignment vertical="center" wrapText="1"/>
    </xf>
    <xf numFmtId="0" fontId="7" fillId="0" borderId="0" xfId="0" applyFont="1" applyAlignment="1">
      <alignment horizontal="center" vertical="center"/>
    </xf>
    <xf numFmtId="0" fontId="10" fillId="0" borderId="0" xfId="41" applyFont="1" applyAlignment="1">
      <alignment vertical="center" wrapText="1"/>
    </xf>
    <xf numFmtId="0" fontId="11" fillId="0" borderId="0" xfId="0" applyFont="1">
      <alignment vertical="center"/>
    </xf>
    <xf numFmtId="0" fontId="11" fillId="0" borderId="0" xfId="0" applyFont="1" applyAlignment="1">
      <alignment vertical="center" wrapText="1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4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Fill="1" applyBorder="1">
      <alignment vertical="center"/>
    </xf>
    <xf numFmtId="0" fontId="0" fillId="0" borderId="1" xfId="0" applyFill="1" applyBorder="1">
      <alignment vertical="center"/>
    </xf>
    <xf numFmtId="0" fontId="1" fillId="0" borderId="1" xfId="0" applyFont="1" applyFill="1" applyBorder="1" applyAlignment="1">
      <alignment vertical="center" wrapText="1"/>
    </xf>
    <xf numFmtId="0" fontId="1" fillId="0" borderId="0" xfId="0" applyFont="1" applyFill="1" applyAlignment="1">
      <alignment vertical="center" wrapText="1"/>
    </xf>
    <xf numFmtId="0" fontId="1" fillId="0" borderId="0" xfId="0" applyFont="1" applyFill="1" applyAlignment="1">
      <alignment horizontal="left" vertical="center" wrapText="1"/>
    </xf>
    <xf numFmtId="0" fontId="1" fillId="0" borderId="0" xfId="0" applyFont="1" applyFill="1" applyAlignment="1">
      <alignment horizontal="center" vertical="center" wrapText="1"/>
    </xf>
    <xf numFmtId="0" fontId="4" fillId="2" borderId="2" xfId="0" applyNumberFormat="1" applyFont="1" applyFill="1" applyBorder="1" applyAlignment="1">
      <alignment horizontal="center" vertical="center" wrapText="1"/>
    </xf>
    <xf numFmtId="0" fontId="4" fillId="2" borderId="3" xfId="0" applyNumberFormat="1" applyFont="1" applyFill="1" applyBorder="1" applyAlignment="1">
      <alignment horizontal="center" vertical="center" wrapText="1"/>
    </xf>
    <xf numFmtId="0" fontId="4" fillId="2" borderId="4" xfId="0" applyNumberFormat="1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vertical="center" wrapText="1"/>
    </xf>
    <xf numFmtId="0" fontId="5" fillId="2" borderId="4" xfId="0" applyNumberFormat="1" applyFont="1" applyFill="1" applyBorder="1" applyAlignment="1">
      <alignment horizontal="center" vertical="center" wrapText="1"/>
    </xf>
    <xf numFmtId="0" fontId="4" fillId="3" borderId="4" xfId="0" applyNumberFormat="1" applyFont="1" applyFill="1" applyBorder="1" applyAlignment="1">
      <alignment horizontal="center" vertical="center" wrapText="1"/>
    </xf>
    <xf numFmtId="0" fontId="4" fillId="4" borderId="4" xfId="0" applyNumberFormat="1" applyFont="1" applyFill="1" applyBorder="1" applyAlignment="1">
      <alignment horizontal="center" vertical="center" wrapText="1"/>
    </xf>
    <xf numFmtId="0" fontId="0" fillId="0" borderId="1" xfId="0" applyNumberFormat="1" applyFill="1" applyBorder="1">
      <alignment vertical="center"/>
    </xf>
    <xf numFmtId="0" fontId="3" fillId="0" borderId="5" xfId="0" applyFont="1" applyFill="1" applyBorder="1" applyAlignment="1">
      <alignment vertical="center" wrapText="1"/>
    </xf>
    <xf numFmtId="0" fontId="3" fillId="0" borderId="6" xfId="0" applyFont="1" applyFill="1" applyBorder="1" applyAlignment="1">
      <alignment horizontal="center" vertical="center" wrapText="1"/>
    </xf>
    <xf numFmtId="0" fontId="3" fillId="0" borderId="7" xfId="0" applyFont="1" applyFill="1" applyBorder="1" applyAlignment="1">
      <alignment horizontal="center" vertical="center" wrapText="1"/>
    </xf>
    <xf numFmtId="0" fontId="3" fillId="0" borderId="6" xfId="0" applyFont="1" applyFill="1" applyBorder="1" applyAlignment="1">
      <alignment horizontal="left" vertical="center" wrapText="1"/>
    </xf>
    <xf numFmtId="0" fontId="3" fillId="0" borderId="8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left" vertical="center" wrapText="1"/>
    </xf>
    <xf numFmtId="0" fontId="3" fillId="0" borderId="6" xfId="0" applyFont="1" applyFill="1" applyBorder="1" applyAlignment="1">
      <alignment vertical="center" wrapText="1"/>
    </xf>
    <xf numFmtId="0" fontId="3" fillId="0" borderId="6" xfId="0" applyNumberFormat="1" applyFont="1" applyFill="1" applyBorder="1" applyAlignment="1">
      <alignment horizontal="center" vertical="center" wrapText="1"/>
    </xf>
    <xf numFmtId="0" fontId="3" fillId="0" borderId="1" xfId="0" applyNumberFormat="1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3" fillId="0" borderId="9" xfId="0" applyFont="1" applyFill="1" applyBorder="1" applyAlignment="1">
      <alignment vertical="center" wrapText="1"/>
    </xf>
    <xf numFmtId="0" fontId="1" fillId="0" borderId="6" xfId="0" applyFont="1" applyFill="1" applyBorder="1" applyAlignment="1">
      <alignment vertical="center" wrapText="1"/>
    </xf>
    <xf numFmtId="0" fontId="15" fillId="0" borderId="6" xfId="0" applyNumberFormat="1" applyFont="1" applyFill="1" applyBorder="1" applyAlignment="1">
      <alignment horizontal="center" vertical="center" wrapText="1"/>
    </xf>
    <xf numFmtId="0" fontId="15" fillId="0" borderId="1" xfId="0" applyNumberFormat="1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14" fontId="3" fillId="0" borderId="1" xfId="0" applyNumberFormat="1" applyFont="1" applyBorder="1" applyAlignment="1">
      <alignment horizontal="center" vertical="center"/>
    </xf>
    <xf numFmtId="0" fontId="1" fillId="0" borderId="1" xfId="0" applyFont="1" applyBorder="1">
      <alignment vertical="center"/>
    </xf>
    <xf numFmtId="0" fontId="2" fillId="0" borderId="0" xfId="0" applyFont="1" applyBorder="1" applyAlignment="1">
      <alignment horizontal="left" vertical="center" wrapText="1"/>
    </xf>
    <xf numFmtId="0" fontId="1" fillId="0" borderId="0" xfId="0" applyFont="1" applyBorder="1" applyAlignment="1">
      <alignment horizontal="left" vertical="center" wrapText="1"/>
    </xf>
    <xf numFmtId="0" fontId="1" fillId="0" borderId="0" xfId="0" applyFont="1" applyBorder="1" applyAlignment="1">
      <alignment vertical="center" wrapText="1"/>
    </xf>
    <xf numFmtId="0" fontId="3" fillId="0" borderId="0" xfId="0" applyNumberFormat="1" applyFont="1" applyAlignment="1">
      <alignment vertical="center" wrapText="1"/>
    </xf>
    <xf numFmtId="0" fontId="3" fillId="0" borderId="0" xfId="0" applyFont="1" applyBorder="1" applyAlignment="1">
      <alignment vertical="center" wrapText="1"/>
    </xf>
    <xf numFmtId="0" fontId="16" fillId="0" borderId="0" xfId="41" applyFont="1">
      <alignment vertical="center"/>
    </xf>
    <xf numFmtId="0" fontId="16" fillId="0" borderId="0" xfId="41" applyFont="1" applyAlignment="1">
      <alignment vertical="center" wrapText="1"/>
    </xf>
    <xf numFmtId="0" fontId="1" fillId="0" borderId="0" xfId="0" applyFont="1" applyAlignment="1">
      <alignment horizontal="left" vertical="center" wrapText="1"/>
    </xf>
    <xf numFmtId="0" fontId="5" fillId="0" borderId="0" xfId="0" applyFont="1" applyAlignment="1">
      <alignment vertical="center" wrapText="1"/>
    </xf>
  </cellXfs>
  <cellStyles count="49">
    <cellStyle name="常规" xfId="0" builtinId="0"/>
    <cellStyle name="60% - 强调文字颜色 6" xfId="1" builtinId="52"/>
    <cellStyle name="20% - 强调文字颜色 4" xfId="2" builtinId="42"/>
    <cellStyle name="强调文字颜色 4" xfId="3" builtinId="41"/>
    <cellStyle name="输入" xfId="4" builtinId="20"/>
    <cellStyle name="40% - 强调文字颜色 3" xfId="5" builtinId="39"/>
    <cellStyle name="20% - 强调文字颜色 3" xfId="6" builtinId="38"/>
    <cellStyle name="货币" xfId="7" builtinId="4"/>
    <cellStyle name="强调文字颜色 3" xfId="8" builtinId="37"/>
    <cellStyle name="百分比" xfId="9" builtinId="5"/>
    <cellStyle name="60% - 强调文字颜色 2" xfId="10" builtinId="36"/>
    <cellStyle name="60% - 强调文字颜色 5" xfId="11" builtinId="48"/>
    <cellStyle name="强调文字颜色 2" xfId="12" builtinId="33"/>
    <cellStyle name="60% - 强调文字颜色 1" xfId="13" builtinId="32"/>
    <cellStyle name="60% - 强调文字颜色 4" xfId="14" builtinId="44"/>
    <cellStyle name="计算" xfId="15" builtinId="22"/>
    <cellStyle name="强调文字颜色 1" xfId="16" builtinId="29"/>
    <cellStyle name="适中" xfId="17" builtinId="28"/>
    <cellStyle name="20% - 强调文字颜色 5" xfId="18" builtinId="46"/>
    <cellStyle name="好" xfId="19" builtinId="26"/>
    <cellStyle name="20% - 强调文字颜色 1" xfId="20" builtinId="30"/>
    <cellStyle name="汇总" xfId="21" builtinId="25"/>
    <cellStyle name="差" xfId="22" builtinId="27"/>
    <cellStyle name="检查单元格" xfId="23" builtinId="23"/>
    <cellStyle name="输出" xfId="24" builtinId="21"/>
    <cellStyle name="标题 1" xfId="25" builtinId="16"/>
    <cellStyle name="解释性文本" xfId="26" builtinId="53"/>
    <cellStyle name="20% - 强调文字颜色 2" xfId="27" builtinId="34"/>
    <cellStyle name="标题 4" xfId="28" builtinId="19"/>
    <cellStyle name="货币[0]" xfId="29" builtinId="7"/>
    <cellStyle name="40% - 强调文字颜色 4" xfId="30" builtinId="43"/>
    <cellStyle name="千位分隔" xfId="31" builtinId="3"/>
    <cellStyle name="已访问的超链接" xfId="32" builtinId="9"/>
    <cellStyle name="标题" xfId="33" builtinId="15"/>
    <cellStyle name="40% - 强调文字颜色 2" xfId="34" builtinId="35"/>
    <cellStyle name="警告文本" xfId="35" builtinId="11"/>
    <cellStyle name="60% - 强调文字颜色 3" xfId="36" builtinId="40"/>
    <cellStyle name="注释" xfId="37" builtinId="10"/>
    <cellStyle name="20% - 强调文字颜色 6" xfId="38" builtinId="50"/>
    <cellStyle name="强调文字颜色 5" xfId="39" builtinId="45"/>
    <cellStyle name="40% - 强调文字颜色 6" xfId="40" builtinId="51"/>
    <cellStyle name="超链接" xfId="41" builtinId="8"/>
    <cellStyle name="千位分隔[0]" xfId="42" builtinId="6"/>
    <cellStyle name="标题 2" xfId="43" builtinId="17"/>
    <cellStyle name="40% - 强调文字颜色 5" xfId="44" builtinId="47"/>
    <cellStyle name="标题 3" xfId="45" builtinId="18"/>
    <cellStyle name="强调文字颜色 6" xfId="46" builtinId="49"/>
    <cellStyle name="40% - 强调文字颜色 1" xfId="47" builtinId="31"/>
    <cellStyle name="链接单元格" xfId="48" builtinId="24"/>
  </cellStyle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jpe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customXml" Target="../customXml/item2.xml"/><Relationship Id="rId8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www.wps.cn/officeDocument/2020/cellImage" Target="cellimages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customXml" Target="../customXml/item3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5.xml.rels><?xml version="1.0" encoding="UTF-8" standalone="yes"?>
<Relationships xmlns="http://schemas.openxmlformats.org/package/2006/relationships"><Relationship Id="rId6" Type="http://schemas.openxmlformats.org/officeDocument/2006/relationships/hyperlink" Target="https://www.figma.com/file/oDlixWDzaJGfyNyJpFQsnr/MAC?type=design&amp;node-id=165-2434&amp;t=5KQHTcR1CMmCywaM-4" TargetMode="External"/><Relationship Id="rId5" Type="http://schemas.openxmlformats.org/officeDocument/2006/relationships/hyperlink" Target="https://www.figma.com/file/oDlixWDzaJGfyNyJpFQsnr/MAC?type=design&amp;node-id=155-2486&amp;t=5KQHTcR1CMmCywaM-4" TargetMode="External"/><Relationship Id="rId4" Type="http://schemas.openxmlformats.org/officeDocument/2006/relationships/hyperlink" Target="https://www.figma.com/file/oDlixWDzaJGfyNyJpFQsnr/MAC?type=design&amp;node-id=154-2428&amp;t=5KQHTcR1CMmCywaM-4" TargetMode="External"/><Relationship Id="rId3" Type="http://schemas.openxmlformats.org/officeDocument/2006/relationships/hyperlink" Target="https://www.figma.com/file/oDlixWDzaJGfyNyJpFQsnr/MAC?type=design&amp;node-id=147-2357&amp;t=5KQHTcR1CMmCywaM-4" TargetMode="External"/><Relationship Id="rId2" Type="http://schemas.openxmlformats.org/officeDocument/2006/relationships/hyperlink" Target="https://www.figma.com/file/oDlixWDzaJGfyNyJpFQsnr/MAC?type=design&amp;node-id=555-2845&amp;t=5KQHTcR1CMmCywaM-4" TargetMode="External"/><Relationship Id="rId1" Type="http://schemas.openxmlformats.org/officeDocument/2006/relationships/hyperlink" Target="https://www.figma.com/file/oDlixWDzaJGfyNyJpFQsnr/MAC?type=design&amp;node-id=1111-2572&amp;t=5KQHTcR1CMmCywaM-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17"/>
  <sheetViews>
    <sheetView workbookViewId="0">
      <selection activeCell="C21" sqref="C21"/>
    </sheetView>
  </sheetViews>
  <sheetFormatPr defaultColWidth="8.79807692307692" defaultRowHeight="13.2" outlineLevelCol="3"/>
  <cols>
    <col min="1" max="1" width="10.5" style="3" customWidth="1"/>
    <col min="2" max="2" width="23.75" style="3" customWidth="1"/>
    <col min="3" max="3" width="91.9711538461538" style="3" customWidth="1"/>
    <col min="4" max="4" width="40.4230769230769" style="3" customWidth="1"/>
    <col min="5" max="16384" width="8.79807692307692" style="3"/>
  </cols>
  <sheetData>
    <row r="1" ht="14" spans="1:1">
      <c r="A1" s="60" t="s">
        <v>0</v>
      </c>
    </row>
    <row r="2" ht="54.15" customHeight="1" spans="1:4">
      <c r="A2" s="61"/>
      <c r="B2" s="62" t="s">
        <v>1</v>
      </c>
      <c r="C2" s="6"/>
      <c r="D2" s="63"/>
    </row>
    <row r="3" ht="14" spans="1:3">
      <c r="A3" s="61"/>
      <c r="B3" s="64" t="s">
        <v>2</v>
      </c>
      <c r="C3" s="65"/>
    </row>
    <row r="4" ht="14" spans="1:3">
      <c r="A4" s="61"/>
      <c r="B4" s="62" t="s">
        <v>3</v>
      </c>
      <c r="C4" s="65"/>
    </row>
    <row r="5" ht="14" spans="1:3">
      <c r="A5" s="61"/>
      <c r="B5" s="6" t="s">
        <v>4</v>
      </c>
      <c r="C5" s="65"/>
    </row>
    <row r="6" ht="14" spans="1:3">
      <c r="A6" s="61"/>
      <c r="B6" s="6" t="s">
        <v>5</v>
      </c>
      <c r="C6" s="6"/>
    </row>
    <row r="7" spans="1:3">
      <c r="A7" s="61"/>
      <c r="B7" s="6"/>
      <c r="C7" s="66"/>
    </row>
    <row r="8" ht="27" spans="1:1">
      <c r="A8" s="60" t="s">
        <v>6</v>
      </c>
    </row>
    <row r="9" ht="14" spans="1:3">
      <c r="A9" s="61"/>
      <c r="B9" s="62" t="s">
        <v>7</v>
      </c>
      <c r="C9" s="6"/>
    </row>
    <row r="10" ht="14" spans="1:3">
      <c r="A10" s="61"/>
      <c r="B10" s="64" t="s">
        <v>8</v>
      </c>
      <c r="C10" s="6"/>
    </row>
    <row r="11" ht="14" spans="1:3">
      <c r="A11" s="61"/>
      <c r="B11" s="62" t="s">
        <v>9</v>
      </c>
      <c r="C11" s="6"/>
    </row>
    <row r="12" ht="14" spans="1:3">
      <c r="A12" s="61"/>
      <c r="B12" s="62" t="s">
        <v>10</v>
      </c>
      <c r="C12" s="6"/>
    </row>
    <row r="13" ht="14" spans="1:3">
      <c r="A13" s="61"/>
      <c r="B13" s="62" t="s">
        <v>11</v>
      </c>
      <c r="C13" s="6"/>
    </row>
    <row r="14" ht="14" spans="1:3">
      <c r="A14" s="61"/>
      <c r="B14" s="62" t="s">
        <v>12</v>
      </c>
      <c r="C14" s="6"/>
    </row>
    <row r="15" ht="14" spans="1:3">
      <c r="A15" s="60"/>
      <c r="B15" s="62" t="s">
        <v>13</v>
      </c>
      <c r="C15" s="6"/>
    </row>
    <row r="16" spans="1:1">
      <c r="A16" s="67"/>
    </row>
    <row r="17" spans="1:3">
      <c r="A17" s="68"/>
      <c r="B17" s="6"/>
      <c r="C17" s="6"/>
    </row>
  </sheetData>
  <sheetProtection formatCells="0" insertHyperlinks="0" autoFilter="0"/>
  <pageMargins left="0.75" right="0.75" top="1" bottom="1" header="0.511805555555556" footer="0.511805555555556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5"/>
  <sheetViews>
    <sheetView workbookViewId="0">
      <selection activeCell="F12" sqref="F12"/>
    </sheetView>
  </sheetViews>
  <sheetFormatPr defaultColWidth="9" defaultRowHeight="16.8" outlineLevelRow="4" outlineLevelCol="4"/>
  <cols>
    <col min="1" max="1" width="25.8461538461538" customWidth="1"/>
    <col min="3" max="3" width="19.0961538461538" customWidth="1"/>
    <col min="4" max="4" width="16.875" customWidth="1"/>
  </cols>
  <sheetData>
    <row r="1" spans="1:5">
      <c r="A1" s="55" t="s">
        <v>14</v>
      </c>
      <c r="B1" s="55" t="s">
        <v>15</v>
      </c>
      <c r="C1" s="55" t="s">
        <v>16</v>
      </c>
      <c r="D1" s="55" t="s">
        <v>17</v>
      </c>
      <c r="E1" s="55" t="s">
        <v>18</v>
      </c>
    </row>
    <row r="2" spans="1:5">
      <c r="A2" s="56" t="s">
        <v>19</v>
      </c>
      <c r="B2" s="57"/>
      <c r="C2" s="58"/>
      <c r="D2" s="58"/>
      <c r="E2" s="59"/>
    </row>
    <row r="3" spans="1:5">
      <c r="A3" s="57" t="s">
        <v>20</v>
      </c>
      <c r="B3" s="57"/>
      <c r="C3" s="58"/>
      <c r="D3" s="58"/>
      <c r="E3" s="59"/>
    </row>
    <row r="4" spans="1:5">
      <c r="A4" s="56" t="s">
        <v>21</v>
      </c>
      <c r="B4" s="57"/>
      <c r="C4" s="58"/>
      <c r="D4" s="58"/>
      <c r="E4" s="59"/>
    </row>
    <row r="5" spans="1:5">
      <c r="A5" s="56" t="s">
        <v>22</v>
      </c>
      <c r="B5" s="56"/>
      <c r="C5" s="58"/>
      <c r="D5" s="58"/>
      <c r="E5" s="59"/>
    </row>
  </sheetData>
  <sheetProtection formatCells="0" insertHyperlinks="0" autoFilter="0"/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107"/>
  <sheetViews>
    <sheetView workbookViewId="0">
      <pane ySplit="3" topLeftCell="A4" activePane="bottomLeft" state="frozen"/>
      <selection/>
      <selection pane="bottomLeft" activeCell="C8" sqref="C8"/>
    </sheetView>
  </sheetViews>
  <sheetFormatPr defaultColWidth="22.2692307692308" defaultRowHeight="13.2"/>
  <cols>
    <col min="1" max="1" width="22.2692307692308" style="30" customWidth="1"/>
    <col min="2" max="2" width="34.2884615384615" style="31" customWidth="1"/>
    <col min="3" max="3" width="19.8653846153846" style="30" customWidth="1"/>
    <col min="4" max="4" width="32.0576923076923" style="30" customWidth="1"/>
    <col min="5" max="5" width="32.6826923076923" style="29" customWidth="1"/>
    <col min="6" max="6" width="12.1730769230769" style="31" customWidth="1"/>
    <col min="7" max="7" width="11.6923076923077" style="31" customWidth="1"/>
    <col min="8" max="8" width="11.0480769230769" style="31" customWidth="1"/>
    <col min="9" max="9" width="24.5192307692308" style="29" customWidth="1"/>
    <col min="10" max="10" width="11.2115384615385" style="31" customWidth="1"/>
    <col min="11" max="11" width="25.9615384615385" style="29" customWidth="1"/>
    <col min="12" max="16381" width="22.2692307692308" style="29" customWidth="1"/>
    <col min="16382" max="16384" width="22.2692307692308" style="29"/>
  </cols>
  <sheetData>
    <row r="1" ht="24" customHeight="1" spans="1:2">
      <c r="A1" s="30" t="s">
        <v>23</v>
      </c>
      <c r="B1" s="30"/>
    </row>
    <row r="2" customFormat="1" ht="24" customHeight="1" spans="1:11">
      <c r="A2" s="30" t="s">
        <v>24</v>
      </c>
      <c r="B2" s="30"/>
      <c r="C2" s="30"/>
      <c r="D2" s="30"/>
      <c r="E2" s="29"/>
      <c r="F2" s="31"/>
      <c r="G2" s="31"/>
      <c r="H2" s="31"/>
      <c r="I2" s="29"/>
      <c r="J2" s="31"/>
      <c r="K2" s="29"/>
    </row>
    <row r="3" s="1" customFormat="1" ht="27" spans="1:11">
      <c r="A3" s="32" t="s">
        <v>25</v>
      </c>
      <c r="B3" s="33" t="s">
        <v>26</v>
      </c>
      <c r="C3" s="34" t="s">
        <v>27</v>
      </c>
      <c r="D3" s="34" t="s">
        <v>28</v>
      </c>
      <c r="E3" s="34" t="s">
        <v>29</v>
      </c>
      <c r="F3" s="34" t="s">
        <v>30</v>
      </c>
      <c r="G3" s="36" t="s">
        <v>31</v>
      </c>
      <c r="H3" s="37" t="s">
        <v>32</v>
      </c>
      <c r="I3" s="37" t="s">
        <v>33</v>
      </c>
      <c r="J3" s="38" t="s">
        <v>34</v>
      </c>
      <c r="K3" s="38" t="s">
        <v>35</v>
      </c>
    </row>
    <row r="4" s="26" customFormat="1" ht="28" customHeight="1" spans="1:11">
      <c r="A4" s="35"/>
      <c r="B4" s="35"/>
      <c r="C4" s="35"/>
      <c r="D4" s="35"/>
      <c r="E4" s="35"/>
      <c r="F4" s="35"/>
      <c r="G4" s="35"/>
      <c r="H4" s="35"/>
      <c r="I4" s="35"/>
      <c r="J4" s="35"/>
      <c r="K4" s="35"/>
    </row>
    <row r="5" s="26" customFormat="1" ht="28" customHeight="1" spans="1:11">
      <c r="A5" s="35"/>
      <c r="B5" s="35"/>
      <c r="C5" s="35"/>
      <c r="D5" s="35"/>
      <c r="E5" s="35"/>
      <c r="F5" s="35"/>
      <c r="G5" s="35"/>
      <c r="H5" s="35"/>
      <c r="I5" s="35"/>
      <c r="J5" s="35"/>
      <c r="K5" s="35"/>
    </row>
    <row r="6" s="26" customFormat="1" ht="28" customHeight="1" spans="1:11">
      <c r="A6" s="35"/>
      <c r="B6" s="35"/>
      <c r="C6" s="35"/>
      <c r="D6" s="35"/>
      <c r="E6" s="35"/>
      <c r="F6" s="35"/>
      <c r="G6" s="35"/>
      <c r="H6" s="35"/>
      <c r="I6" s="35"/>
      <c r="J6" s="35"/>
      <c r="K6" s="35"/>
    </row>
    <row r="7" s="26" customFormat="1" ht="28" customHeight="1" spans="1:11">
      <c r="A7" s="35"/>
      <c r="B7" s="35"/>
      <c r="C7" s="35"/>
      <c r="D7" s="35"/>
      <c r="E7" s="35"/>
      <c r="F7" s="35"/>
      <c r="G7" s="35"/>
      <c r="H7" s="35"/>
      <c r="I7" s="35"/>
      <c r="J7" s="35"/>
      <c r="K7" s="35"/>
    </row>
    <row r="8" s="26" customFormat="1" ht="28" customHeight="1" spans="1:11">
      <c r="A8" s="35"/>
      <c r="B8" s="35"/>
      <c r="C8" s="35"/>
      <c r="D8" s="35"/>
      <c r="E8" s="35"/>
      <c r="F8" s="35"/>
      <c r="G8" s="35"/>
      <c r="H8" s="35"/>
      <c r="I8" s="35"/>
      <c r="J8" s="35"/>
      <c r="K8" s="35"/>
    </row>
    <row r="9" s="26" customFormat="1" ht="28" customHeight="1" spans="1:11">
      <c r="A9" s="35"/>
      <c r="B9" s="35"/>
      <c r="C9" s="35"/>
      <c r="D9" s="35"/>
      <c r="E9" s="35"/>
      <c r="F9" s="35"/>
      <c r="G9" s="35"/>
      <c r="H9" s="35"/>
      <c r="I9" s="35"/>
      <c r="J9" s="35"/>
      <c r="K9" s="35"/>
    </row>
    <row r="10" s="26" customFormat="1" ht="28" customHeight="1" spans="1:11">
      <c r="A10" s="35"/>
      <c r="B10" s="35"/>
      <c r="C10" s="35"/>
      <c r="D10" s="35"/>
      <c r="E10" s="35"/>
      <c r="F10" s="35"/>
      <c r="G10" s="35"/>
      <c r="H10" s="35"/>
      <c r="I10" s="35"/>
      <c r="J10" s="35"/>
      <c r="K10" s="35"/>
    </row>
    <row r="11" s="26" customFormat="1" ht="28" customHeight="1" spans="1:11">
      <c r="A11" s="35"/>
      <c r="B11" s="35"/>
      <c r="C11" s="35"/>
      <c r="D11" s="35"/>
      <c r="E11" s="35"/>
      <c r="F11" s="35"/>
      <c r="G11" s="35"/>
      <c r="H11" s="35"/>
      <c r="I11" s="35"/>
      <c r="J11" s="35"/>
      <c r="K11" s="35"/>
    </row>
    <row r="12" s="27" customFormat="1" ht="28" customHeight="1" spans="1:11">
      <c r="A12" s="35"/>
      <c r="B12" s="35"/>
      <c r="C12" s="35"/>
      <c r="D12" s="35"/>
      <c r="E12" s="35"/>
      <c r="F12" s="35"/>
      <c r="G12" s="35"/>
      <c r="H12" s="35"/>
      <c r="I12" s="35"/>
      <c r="J12" s="35"/>
      <c r="K12" s="35"/>
    </row>
    <row r="13" s="27" customFormat="1" ht="28" customHeight="1" spans="1:11">
      <c r="A13" s="35"/>
      <c r="B13" s="35"/>
      <c r="C13" s="35"/>
      <c r="D13" s="35"/>
      <c r="E13" s="35"/>
      <c r="F13" s="35"/>
      <c r="G13" s="35"/>
      <c r="H13" s="35"/>
      <c r="I13" s="35"/>
      <c r="J13" s="35"/>
      <c r="K13" s="35"/>
    </row>
    <row r="14" s="27" customFormat="1" ht="28" customHeight="1" spans="1:11">
      <c r="A14" s="35"/>
      <c r="B14" s="35"/>
      <c r="C14" s="35"/>
      <c r="D14" s="35"/>
      <c r="E14" s="35"/>
      <c r="F14" s="35"/>
      <c r="G14" s="35"/>
      <c r="H14" s="35"/>
      <c r="I14" s="35"/>
      <c r="J14" s="35"/>
      <c r="K14" s="35"/>
    </row>
    <row r="15" s="27" customFormat="1" ht="28" customHeight="1" spans="1:11">
      <c r="A15" s="35"/>
      <c r="B15" s="35"/>
      <c r="C15" s="35"/>
      <c r="D15" s="35"/>
      <c r="E15" s="35"/>
      <c r="F15" s="35"/>
      <c r="G15" s="35"/>
      <c r="H15" s="35"/>
      <c r="I15" s="35"/>
      <c r="J15" s="35"/>
      <c r="K15" s="35"/>
    </row>
    <row r="16" s="27" customFormat="1" ht="28" customHeight="1" spans="1:11">
      <c r="A16" s="35"/>
      <c r="B16" s="35"/>
      <c r="C16" s="35"/>
      <c r="D16" s="35"/>
      <c r="E16" s="35"/>
      <c r="F16" s="35"/>
      <c r="G16" s="35"/>
      <c r="H16" s="35"/>
      <c r="I16" s="35"/>
      <c r="J16" s="35"/>
      <c r="K16" s="35"/>
    </row>
    <row r="17" s="27" customFormat="1" ht="28" customHeight="1" spans="1:14">
      <c r="A17" s="35"/>
      <c r="B17" s="35"/>
      <c r="C17" s="35"/>
      <c r="D17" s="35"/>
      <c r="E17" s="35"/>
      <c r="F17" s="35"/>
      <c r="G17" s="35"/>
      <c r="H17" s="35"/>
      <c r="I17" s="35"/>
      <c r="J17" s="35"/>
      <c r="K17" s="35"/>
      <c r="L17" s="39"/>
      <c r="M17" s="39"/>
      <c r="N17" s="39"/>
    </row>
    <row r="18" s="27" customFormat="1" ht="28" customHeight="1" spans="1:14">
      <c r="A18" s="35"/>
      <c r="B18" s="35"/>
      <c r="C18" s="35"/>
      <c r="D18" s="35"/>
      <c r="E18" s="35"/>
      <c r="F18" s="35"/>
      <c r="G18" s="35"/>
      <c r="H18" s="35"/>
      <c r="I18" s="35"/>
      <c r="J18" s="35"/>
      <c r="K18" s="35"/>
      <c r="L18" s="39"/>
      <c r="M18" s="39"/>
      <c r="N18" s="39"/>
    </row>
    <row r="19" s="27" customFormat="1" ht="28" customHeight="1" spans="1:11">
      <c r="A19" s="35"/>
      <c r="B19" s="35"/>
      <c r="C19" s="35"/>
      <c r="D19" s="35"/>
      <c r="E19" s="35"/>
      <c r="F19" s="35"/>
      <c r="G19" s="35"/>
      <c r="H19" s="35"/>
      <c r="I19" s="35"/>
      <c r="J19" s="35"/>
      <c r="K19" s="35"/>
    </row>
    <row r="20" s="27" customFormat="1" ht="28" customHeight="1" spans="1:11">
      <c r="A20" s="35"/>
      <c r="B20" s="35"/>
      <c r="C20" s="35"/>
      <c r="D20" s="35"/>
      <c r="E20" s="35"/>
      <c r="F20" s="35"/>
      <c r="G20" s="35"/>
      <c r="H20" s="35"/>
      <c r="I20" s="35"/>
      <c r="J20" s="35"/>
      <c r="K20" s="35"/>
    </row>
    <row r="21" s="27" customFormat="1" ht="28" customHeight="1" spans="1:11">
      <c r="A21" s="35"/>
      <c r="B21" s="35"/>
      <c r="C21" s="35"/>
      <c r="D21" s="35"/>
      <c r="E21" s="35"/>
      <c r="F21" s="35"/>
      <c r="G21" s="35"/>
      <c r="H21" s="35"/>
      <c r="I21" s="35"/>
      <c r="J21" s="35"/>
      <c r="K21" s="35"/>
    </row>
    <row r="22" s="27" customFormat="1" ht="28" customHeight="1" spans="1:11">
      <c r="A22" s="35"/>
      <c r="B22" s="35"/>
      <c r="C22" s="35"/>
      <c r="D22" s="35"/>
      <c r="E22" s="35"/>
      <c r="F22" s="35"/>
      <c r="G22" s="35"/>
      <c r="H22" s="35"/>
      <c r="I22" s="35"/>
      <c r="J22" s="35"/>
      <c r="K22" s="35"/>
    </row>
    <row r="23" s="27" customFormat="1" ht="28" customHeight="1" spans="1:11">
      <c r="A23" s="35"/>
      <c r="B23" s="35"/>
      <c r="C23" s="35"/>
      <c r="D23" s="35"/>
      <c r="E23" s="35"/>
      <c r="F23" s="35"/>
      <c r="G23" s="35"/>
      <c r="H23" s="35"/>
      <c r="I23" s="35"/>
      <c r="J23" s="35"/>
      <c r="K23" s="35"/>
    </row>
    <row r="24" s="27" customFormat="1" ht="28" customHeight="1" spans="1:11">
      <c r="A24" s="35"/>
      <c r="B24" s="35"/>
      <c r="C24" s="35"/>
      <c r="D24" s="35"/>
      <c r="E24" s="35"/>
      <c r="F24" s="35"/>
      <c r="G24" s="35"/>
      <c r="H24" s="35"/>
      <c r="I24" s="35"/>
      <c r="J24" s="35"/>
      <c r="K24" s="35"/>
    </row>
    <row r="25" s="27" customFormat="1" ht="28" customHeight="1" spans="1:11">
      <c r="A25" s="35"/>
      <c r="B25" s="35"/>
      <c r="C25" s="35"/>
      <c r="D25" s="35"/>
      <c r="E25" s="35"/>
      <c r="F25" s="35"/>
      <c r="G25" s="35"/>
      <c r="H25" s="35"/>
      <c r="I25" s="35"/>
      <c r="J25" s="35"/>
      <c r="K25" s="35"/>
    </row>
    <row r="26" s="27" customFormat="1" ht="28" customHeight="1" spans="1:11">
      <c r="A26" s="35"/>
      <c r="B26" s="35"/>
      <c r="C26" s="35"/>
      <c r="D26" s="35"/>
      <c r="E26" s="35"/>
      <c r="F26" s="35"/>
      <c r="G26" s="35"/>
      <c r="H26" s="35"/>
      <c r="I26" s="35"/>
      <c r="J26" s="35"/>
      <c r="K26" s="35"/>
    </row>
    <row r="27" s="27" customFormat="1" ht="28" customHeight="1" spans="1:11">
      <c r="A27" s="35"/>
      <c r="B27" s="35"/>
      <c r="C27" s="35"/>
      <c r="D27" s="35"/>
      <c r="E27" s="35"/>
      <c r="F27" s="35"/>
      <c r="G27" s="35"/>
      <c r="H27" s="35"/>
      <c r="I27" s="35"/>
      <c r="J27" s="35"/>
      <c r="K27" s="35"/>
    </row>
    <row r="28" s="27" customFormat="1" ht="28" customHeight="1" spans="1:11">
      <c r="A28" s="35"/>
      <c r="B28" s="35"/>
      <c r="C28" s="35"/>
      <c r="D28" s="35"/>
      <c r="E28" s="35"/>
      <c r="F28" s="35"/>
      <c r="G28" s="35"/>
      <c r="H28" s="35"/>
      <c r="I28" s="35"/>
      <c r="J28" s="35"/>
      <c r="K28" s="35"/>
    </row>
    <row r="29" s="27" customFormat="1" ht="28" customHeight="1" spans="1:11">
      <c r="A29" s="35"/>
      <c r="B29" s="35"/>
      <c r="C29" s="35"/>
      <c r="D29" s="35"/>
      <c r="E29" s="35"/>
      <c r="F29" s="35"/>
      <c r="G29" s="35"/>
      <c r="H29" s="35"/>
      <c r="I29" s="35"/>
      <c r="J29" s="35"/>
      <c r="K29" s="35"/>
    </row>
    <row r="30" s="27" customFormat="1" ht="28" customHeight="1" spans="1:11">
      <c r="A30" s="35"/>
      <c r="B30" s="35"/>
      <c r="C30" s="35"/>
      <c r="D30" s="35"/>
      <c r="E30" s="35"/>
      <c r="F30" s="35"/>
      <c r="G30" s="35"/>
      <c r="H30" s="35"/>
      <c r="I30" s="35"/>
      <c r="J30" s="35"/>
      <c r="K30" s="35"/>
    </row>
    <row r="31" s="27" customFormat="1" ht="28" customHeight="1" spans="1:11">
      <c r="A31" s="35"/>
      <c r="B31" s="35"/>
      <c r="C31" s="35"/>
      <c r="D31" s="35"/>
      <c r="E31" s="35"/>
      <c r="F31" s="35"/>
      <c r="G31" s="35"/>
      <c r="H31" s="35"/>
      <c r="I31" s="35"/>
      <c r="J31" s="35"/>
      <c r="K31" s="35"/>
    </row>
    <row r="32" s="27" customFormat="1" ht="28" customHeight="1" spans="1:11">
      <c r="A32" s="35"/>
      <c r="B32" s="35"/>
      <c r="C32" s="35"/>
      <c r="D32" s="35"/>
      <c r="E32" s="35"/>
      <c r="F32" s="35"/>
      <c r="G32" s="35"/>
      <c r="H32" s="35"/>
      <c r="I32" s="35"/>
      <c r="J32" s="35"/>
      <c r="K32" s="35"/>
    </row>
    <row r="33" s="27" customFormat="1" ht="28" customHeight="1" spans="1:11">
      <c r="A33" s="35"/>
      <c r="B33" s="35"/>
      <c r="C33" s="35"/>
      <c r="D33" s="35"/>
      <c r="E33" s="35"/>
      <c r="F33" s="35"/>
      <c r="G33" s="35"/>
      <c r="H33" s="35"/>
      <c r="I33" s="35"/>
      <c r="J33" s="35"/>
      <c r="K33" s="35"/>
    </row>
    <row r="34" s="27" customFormat="1" ht="28" customHeight="1" spans="1:11">
      <c r="A34" s="35"/>
      <c r="B34" s="35"/>
      <c r="C34" s="35"/>
      <c r="D34" s="35"/>
      <c r="E34" s="35"/>
      <c r="F34" s="35"/>
      <c r="G34" s="35"/>
      <c r="H34" s="35"/>
      <c r="I34" s="35"/>
      <c r="J34" s="35"/>
      <c r="K34" s="35"/>
    </row>
    <row r="35" s="27" customFormat="1" ht="28" customHeight="1" spans="1:11">
      <c r="A35" s="35"/>
      <c r="B35" s="35"/>
      <c r="C35" s="35"/>
      <c r="D35" s="35"/>
      <c r="E35" s="35"/>
      <c r="F35" s="35"/>
      <c r="G35" s="35"/>
      <c r="H35" s="35"/>
      <c r="I35" s="35"/>
      <c r="J35" s="35"/>
      <c r="K35" s="35"/>
    </row>
    <row r="36" s="27" customFormat="1" ht="28" customHeight="1" spans="1:11">
      <c r="A36" s="35"/>
      <c r="B36" s="35"/>
      <c r="C36" s="35"/>
      <c r="D36" s="35"/>
      <c r="E36" s="35"/>
      <c r="F36" s="35"/>
      <c r="G36" s="35"/>
      <c r="H36" s="35"/>
      <c r="I36" s="35"/>
      <c r="J36" s="35"/>
      <c r="K36" s="35"/>
    </row>
    <row r="37" s="27" customFormat="1" ht="28" customHeight="1" spans="1:11">
      <c r="A37" s="35"/>
      <c r="B37" s="35"/>
      <c r="C37" s="35"/>
      <c r="D37" s="35"/>
      <c r="E37" s="35"/>
      <c r="F37" s="35"/>
      <c r="G37" s="35"/>
      <c r="H37" s="35"/>
      <c r="I37" s="35"/>
      <c r="J37" s="35"/>
      <c r="K37" s="35"/>
    </row>
    <row r="38" s="27" customFormat="1" ht="28" customHeight="1" spans="1:11">
      <c r="A38" s="35"/>
      <c r="B38" s="35"/>
      <c r="C38" s="35"/>
      <c r="D38" s="35"/>
      <c r="E38" s="35"/>
      <c r="F38" s="35"/>
      <c r="G38" s="35"/>
      <c r="H38" s="35"/>
      <c r="I38" s="35"/>
      <c r="J38" s="35"/>
      <c r="K38" s="35"/>
    </row>
    <row r="39" s="27" customFormat="1" ht="28" customHeight="1" spans="1:11">
      <c r="A39" s="35"/>
      <c r="B39" s="35"/>
      <c r="C39" s="35"/>
      <c r="D39" s="35"/>
      <c r="E39" s="35"/>
      <c r="F39" s="35"/>
      <c r="G39" s="35"/>
      <c r="H39" s="35"/>
      <c r="I39" s="35"/>
      <c r="J39" s="35"/>
      <c r="K39" s="35"/>
    </row>
    <row r="40" s="27" customFormat="1" ht="28" customHeight="1" spans="1:11">
      <c r="A40" s="35"/>
      <c r="B40" s="35"/>
      <c r="C40" s="35"/>
      <c r="D40" s="35"/>
      <c r="E40" s="35"/>
      <c r="F40" s="35"/>
      <c r="G40" s="35"/>
      <c r="H40" s="35"/>
      <c r="I40" s="35"/>
      <c r="J40" s="35"/>
      <c r="K40" s="35"/>
    </row>
    <row r="41" s="27" customFormat="1" ht="28" customHeight="1" spans="1:11">
      <c r="A41" s="35"/>
      <c r="B41" s="35"/>
      <c r="C41" s="35"/>
      <c r="D41" s="35"/>
      <c r="E41" s="35"/>
      <c r="F41" s="35"/>
      <c r="G41" s="35"/>
      <c r="H41" s="35"/>
      <c r="I41" s="35"/>
      <c r="J41" s="35"/>
      <c r="K41" s="35"/>
    </row>
    <row r="42" s="27" customFormat="1" ht="28" customHeight="1" spans="1:11">
      <c r="A42" s="35"/>
      <c r="B42" s="35"/>
      <c r="C42" s="35"/>
      <c r="D42" s="35"/>
      <c r="E42" s="35"/>
      <c r="F42" s="35"/>
      <c r="G42" s="35"/>
      <c r="H42" s="35"/>
      <c r="I42" s="35"/>
      <c r="J42" s="35"/>
      <c r="K42" s="35"/>
    </row>
    <row r="43" s="27" customFormat="1" ht="28" customHeight="1" spans="1:11">
      <c r="A43" s="35"/>
      <c r="B43" s="35"/>
      <c r="C43" s="35"/>
      <c r="D43" s="35"/>
      <c r="E43" s="35"/>
      <c r="F43" s="35"/>
      <c r="G43" s="35"/>
      <c r="H43" s="35"/>
      <c r="I43" s="35"/>
      <c r="J43" s="35"/>
      <c r="K43" s="35"/>
    </row>
    <row r="44" s="27" customFormat="1" ht="28" customHeight="1" spans="1:11">
      <c r="A44" s="35"/>
      <c r="B44" s="35"/>
      <c r="C44" s="35"/>
      <c r="D44" s="35"/>
      <c r="E44" s="35"/>
      <c r="F44" s="35"/>
      <c r="G44" s="35"/>
      <c r="H44" s="35"/>
      <c r="I44" s="35"/>
      <c r="J44" s="35"/>
      <c r="K44" s="35"/>
    </row>
    <row r="45" s="27" customFormat="1" ht="28" customHeight="1" spans="1:11">
      <c r="A45" s="35"/>
      <c r="B45" s="35"/>
      <c r="C45" s="35"/>
      <c r="D45" s="35"/>
      <c r="E45" s="35"/>
      <c r="F45" s="35"/>
      <c r="G45" s="35"/>
      <c r="H45" s="35"/>
      <c r="I45" s="35"/>
      <c r="J45" s="35"/>
      <c r="K45" s="35"/>
    </row>
    <row r="46" s="27" customFormat="1" ht="28" customHeight="1" spans="1:11">
      <c r="A46" s="35"/>
      <c r="B46" s="35"/>
      <c r="C46" s="35"/>
      <c r="D46" s="35"/>
      <c r="E46" s="35"/>
      <c r="F46" s="35"/>
      <c r="G46" s="35"/>
      <c r="H46" s="35"/>
      <c r="I46" s="35"/>
      <c r="J46" s="35"/>
      <c r="K46" s="35"/>
    </row>
    <row r="47" s="27" customFormat="1" ht="28" customHeight="1" spans="1:11">
      <c r="A47" s="35"/>
      <c r="B47" s="35"/>
      <c r="C47" s="35"/>
      <c r="D47" s="35"/>
      <c r="E47" s="35"/>
      <c r="F47" s="35"/>
      <c r="G47" s="35"/>
      <c r="H47" s="35"/>
      <c r="I47" s="35"/>
      <c r="J47" s="35"/>
      <c r="K47" s="35"/>
    </row>
    <row r="48" s="27" customFormat="1" ht="28" customHeight="1" spans="1:11">
      <c r="A48" s="35"/>
      <c r="B48" s="35"/>
      <c r="C48" s="35"/>
      <c r="D48" s="35"/>
      <c r="E48" s="35"/>
      <c r="F48" s="35"/>
      <c r="G48" s="35"/>
      <c r="H48" s="35"/>
      <c r="I48" s="35"/>
      <c r="J48" s="35"/>
      <c r="K48" s="35"/>
    </row>
    <row r="49" s="27" customFormat="1" ht="28" customHeight="1" spans="1:11">
      <c r="A49" s="35"/>
      <c r="B49" s="35"/>
      <c r="C49" s="35"/>
      <c r="D49" s="35"/>
      <c r="E49" s="35"/>
      <c r="F49" s="35"/>
      <c r="G49" s="35"/>
      <c r="H49" s="35"/>
      <c r="I49" s="35"/>
      <c r="J49" s="35"/>
      <c r="K49" s="35"/>
    </row>
    <row r="50" s="27" customFormat="1" ht="28" customHeight="1" spans="1:11">
      <c r="A50" s="35"/>
      <c r="B50" s="35"/>
      <c r="C50" s="35"/>
      <c r="D50" s="35"/>
      <c r="E50" s="35"/>
      <c r="F50" s="35"/>
      <c r="G50" s="35"/>
      <c r="H50" s="35"/>
      <c r="I50" s="35"/>
      <c r="J50" s="35"/>
      <c r="K50" s="35"/>
    </row>
    <row r="51" s="27" customFormat="1" ht="28" customHeight="1" spans="1:11">
      <c r="A51" s="35"/>
      <c r="B51" s="35"/>
      <c r="C51" s="35"/>
      <c r="D51" s="35"/>
      <c r="E51" s="35"/>
      <c r="F51" s="35"/>
      <c r="G51" s="35"/>
      <c r="H51" s="35"/>
      <c r="I51" s="35"/>
      <c r="J51" s="35"/>
      <c r="K51" s="35"/>
    </row>
    <row r="52" s="27" customFormat="1" ht="28" customHeight="1" spans="1:11">
      <c r="A52" s="35"/>
      <c r="B52" s="35"/>
      <c r="C52" s="35"/>
      <c r="D52" s="35"/>
      <c r="E52" s="35"/>
      <c r="F52" s="35"/>
      <c r="G52" s="35"/>
      <c r="H52" s="35"/>
      <c r="I52" s="35"/>
      <c r="J52" s="35"/>
      <c r="K52" s="35"/>
    </row>
    <row r="53" s="27" customFormat="1" ht="28" customHeight="1" spans="1:11">
      <c r="A53" s="35"/>
      <c r="B53" s="35"/>
      <c r="C53" s="35"/>
      <c r="D53" s="35"/>
      <c r="E53" s="35"/>
      <c r="F53" s="35"/>
      <c r="G53" s="35"/>
      <c r="H53" s="35"/>
      <c r="I53" s="35"/>
      <c r="J53" s="35"/>
      <c r="K53" s="35"/>
    </row>
    <row r="54" s="27" customFormat="1" ht="28" customHeight="1" spans="1:11">
      <c r="A54" s="35"/>
      <c r="B54" s="35"/>
      <c r="C54" s="35"/>
      <c r="D54" s="35"/>
      <c r="E54" s="35"/>
      <c r="F54" s="35"/>
      <c r="G54" s="35"/>
      <c r="H54" s="35"/>
      <c r="I54" s="35"/>
      <c r="J54" s="35"/>
      <c r="K54" s="35"/>
    </row>
    <row r="55" s="27" customFormat="1" ht="28" customHeight="1" spans="1:11">
      <c r="A55" s="35"/>
      <c r="B55" s="35"/>
      <c r="C55" s="35"/>
      <c r="D55" s="35"/>
      <c r="E55" s="35"/>
      <c r="F55" s="35"/>
      <c r="G55" s="35"/>
      <c r="H55" s="35"/>
      <c r="I55" s="35"/>
      <c r="J55" s="35"/>
      <c r="K55" s="35"/>
    </row>
    <row r="56" s="27" customFormat="1" ht="28" customHeight="1" spans="1:11">
      <c r="A56" s="35"/>
      <c r="B56" s="35"/>
      <c r="C56" s="35"/>
      <c r="D56" s="35"/>
      <c r="E56" s="35"/>
      <c r="F56" s="35"/>
      <c r="G56" s="35"/>
      <c r="H56" s="35"/>
      <c r="I56" s="35"/>
      <c r="J56" s="35"/>
      <c r="K56" s="35"/>
    </row>
    <row r="57" s="27" customFormat="1" ht="28" customHeight="1" spans="1:11">
      <c r="A57" s="35"/>
      <c r="B57" s="35"/>
      <c r="C57" s="35"/>
      <c r="D57" s="35"/>
      <c r="E57" s="35"/>
      <c r="F57" s="35"/>
      <c r="G57" s="35"/>
      <c r="H57" s="35"/>
      <c r="I57" s="35"/>
      <c r="J57" s="35"/>
      <c r="K57" s="35"/>
    </row>
    <row r="58" s="27" customFormat="1" ht="28" customHeight="1" spans="1:11">
      <c r="A58" s="35"/>
      <c r="B58" s="35"/>
      <c r="C58" s="35"/>
      <c r="D58" s="35"/>
      <c r="E58" s="35"/>
      <c r="F58" s="35"/>
      <c r="G58" s="35"/>
      <c r="H58" s="35"/>
      <c r="I58" s="35"/>
      <c r="J58" s="35"/>
      <c r="K58" s="35"/>
    </row>
    <row r="59" s="27" customFormat="1" ht="28" customHeight="1" spans="1:11">
      <c r="A59" s="35"/>
      <c r="B59" s="35"/>
      <c r="C59" s="35"/>
      <c r="D59" s="35"/>
      <c r="E59" s="35"/>
      <c r="F59" s="35"/>
      <c r="G59" s="35"/>
      <c r="H59" s="35"/>
      <c r="I59" s="35"/>
      <c r="J59" s="35"/>
      <c r="K59" s="35"/>
    </row>
    <row r="60" s="27" customFormat="1" ht="28" customHeight="1" spans="1:11">
      <c r="A60" s="35"/>
      <c r="B60" s="35"/>
      <c r="C60" s="35"/>
      <c r="D60" s="35"/>
      <c r="E60" s="35"/>
      <c r="F60" s="35"/>
      <c r="G60" s="35"/>
      <c r="H60" s="35"/>
      <c r="I60" s="35"/>
      <c r="J60" s="35"/>
      <c r="K60" s="35"/>
    </row>
    <row r="61" s="27" customFormat="1" ht="28" customHeight="1" spans="1:11">
      <c r="A61" s="35"/>
      <c r="B61" s="35"/>
      <c r="C61" s="35"/>
      <c r="D61" s="35"/>
      <c r="E61" s="35"/>
      <c r="F61" s="35"/>
      <c r="G61" s="35"/>
      <c r="H61" s="35"/>
      <c r="I61" s="35"/>
      <c r="J61" s="35"/>
      <c r="K61" s="35"/>
    </row>
    <row r="62" s="27" customFormat="1" ht="28" customHeight="1" spans="1:11">
      <c r="A62" s="35"/>
      <c r="B62" s="35"/>
      <c r="C62" s="35"/>
      <c r="D62" s="35"/>
      <c r="E62" s="35"/>
      <c r="F62" s="35"/>
      <c r="G62" s="35"/>
      <c r="H62" s="35"/>
      <c r="I62" s="35"/>
      <c r="J62" s="35"/>
      <c r="K62" s="35"/>
    </row>
    <row r="63" s="27" customFormat="1" ht="28" customHeight="1" spans="1:11">
      <c r="A63" s="35"/>
      <c r="B63" s="35"/>
      <c r="C63" s="35"/>
      <c r="D63" s="35"/>
      <c r="E63" s="35"/>
      <c r="F63" s="35"/>
      <c r="G63" s="35"/>
      <c r="H63" s="35"/>
      <c r="I63" s="35"/>
      <c r="J63" s="35"/>
      <c r="K63" s="35"/>
    </row>
    <row r="64" s="27" customFormat="1" ht="28" customHeight="1" spans="1:11">
      <c r="A64" s="35"/>
      <c r="B64" s="35"/>
      <c r="C64" s="35"/>
      <c r="D64" s="35"/>
      <c r="E64" s="35"/>
      <c r="F64" s="35"/>
      <c r="G64" s="35"/>
      <c r="H64" s="35"/>
      <c r="I64" s="35"/>
      <c r="J64" s="35"/>
      <c r="K64" s="35"/>
    </row>
    <row r="65" s="27" customFormat="1" ht="28" customHeight="1" spans="1:11">
      <c r="A65" s="35"/>
      <c r="B65" s="35"/>
      <c r="C65" s="35"/>
      <c r="D65" s="35"/>
      <c r="E65" s="35"/>
      <c r="F65" s="35"/>
      <c r="G65" s="35"/>
      <c r="H65" s="35"/>
      <c r="I65" s="35"/>
      <c r="J65" s="35"/>
      <c r="K65" s="35"/>
    </row>
    <row r="66" s="27" customFormat="1" ht="28" customHeight="1" spans="1:11">
      <c r="A66" s="35"/>
      <c r="B66" s="35"/>
      <c r="C66" s="35"/>
      <c r="D66" s="35"/>
      <c r="E66" s="35"/>
      <c r="F66" s="35"/>
      <c r="G66" s="35"/>
      <c r="H66" s="35"/>
      <c r="I66" s="35"/>
      <c r="J66" s="35"/>
      <c r="K66" s="35"/>
    </row>
    <row r="67" s="27" customFormat="1" ht="28" customHeight="1" spans="1:11">
      <c r="A67" s="35"/>
      <c r="B67" s="35"/>
      <c r="C67" s="35"/>
      <c r="D67" s="35"/>
      <c r="E67" s="35"/>
      <c r="F67" s="35"/>
      <c r="G67" s="35"/>
      <c r="H67" s="35"/>
      <c r="I67" s="35"/>
      <c r="J67" s="35"/>
      <c r="K67" s="35"/>
    </row>
    <row r="68" s="27" customFormat="1" ht="28" customHeight="1" spans="1:11">
      <c r="A68" s="35"/>
      <c r="B68" s="35"/>
      <c r="C68" s="35"/>
      <c r="D68" s="35"/>
      <c r="E68" s="35"/>
      <c r="F68" s="35"/>
      <c r="G68" s="35"/>
      <c r="H68" s="35"/>
      <c r="I68" s="35"/>
      <c r="J68" s="35"/>
      <c r="K68" s="35"/>
    </row>
    <row r="69" s="27" customFormat="1" ht="28" customHeight="1" spans="1:11">
      <c r="A69" s="35"/>
      <c r="B69" s="35"/>
      <c r="C69" s="35"/>
      <c r="D69" s="35"/>
      <c r="E69" s="35"/>
      <c r="F69" s="35"/>
      <c r="G69" s="35"/>
      <c r="H69" s="35"/>
      <c r="I69" s="35"/>
      <c r="J69" s="35"/>
      <c r="K69" s="35"/>
    </row>
    <row r="70" s="27" customFormat="1" ht="28" customHeight="1" spans="1:11">
      <c r="A70" s="35"/>
      <c r="B70" s="35"/>
      <c r="C70" s="35"/>
      <c r="D70" s="35"/>
      <c r="E70" s="35"/>
      <c r="F70" s="35"/>
      <c r="G70" s="35"/>
      <c r="H70" s="35"/>
      <c r="I70" s="35"/>
      <c r="J70" s="35"/>
      <c r="K70" s="35"/>
    </row>
    <row r="71" s="27" customFormat="1" ht="28" customHeight="1" spans="1:11">
      <c r="A71" s="35"/>
      <c r="B71" s="35"/>
      <c r="C71" s="35"/>
      <c r="D71" s="35"/>
      <c r="E71" s="35"/>
      <c r="F71" s="35"/>
      <c r="G71" s="35"/>
      <c r="H71" s="35"/>
      <c r="I71" s="35"/>
      <c r="J71" s="35"/>
      <c r="K71" s="35"/>
    </row>
    <row r="72" s="27" customFormat="1" ht="28" customHeight="1" spans="1:11">
      <c r="A72" s="35"/>
      <c r="B72" s="35"/>
      <c r="C72" s="35"/>
      <c r="D72" s="35"/>
      <c r="E72" s="35"/>
      <c r="F72" s="35"/>
      <c r="G72" s="35"/>
      <c r="H72" s="35"/>
      <c r="I72" s="35"/>
      <c r="J72" s="35"/>
      <c r="K72" s="35"/>
    </row>
    <row r="73" s="27" customFormat="1" ht="28" customHeight="1" spans="1:11">
      <c r="A73" s="35"/>
      <c r="B73" s="35"/>
      <c r="C73" s="35"/>
      <c r="D73" s="35"/>
      <c r="E73" s="35"/>
      <c r="F73" s="35"/>
      <c r="G73" s="35"/>
      <c r="H73" s="35"/>
      <c r="I73" s="35"/>
      <c r="J73" s="35"/>
      <c r="K73" s="35"/>
    </row>
    <row r="74" s="27" customFormat="1" ht="28" customHeight="1" spans="1:11">
      <c r="A74" s="35"/>
      <c r="B74" s="35"/>
      <c r="C74" s="35"/>
      <c r="D74" s="35"/>
      <c r="E74" s="35"/>
      <c r="F74" s="35"/>
      <c r="G74" s="35"/>
      <c r="H74" s="35"/>
      <c r="I74" s="35"/>
      <c r="J74" s="35"/>
      <c r="K74" s="35"/>
    </row>
    <row r="75" s="27" customFormat="1" ht="49.05" customHeight="1" spans="1:11">
      <c r="A75" s="35"/>
      <c r="B75" s="35"/>
      <c r="C75" s="35"/>
      <c r="D75" s="35"/>
      <c r="E75" s="35"/>
      <c r="F75" s="35"/>
      <c r="G75" s="35"/>
      <c r="H75" s="35"/>
      <c r="I75" s="35"/>
      <c r="J75" s="35"/>
      <c r="K75" s="35"/>
    </row>
    <row r="76" s="27" customFormat="1" ht="49.05" customHeight="1" spans="1:11">
      <c r="A76" s="35"/>
      <c r="B76" s="35"/>
      <c r="C76" s="35"/>
      <c r="D76" s="35"/>
      <c r="E76" s="35"/>
      <c r="F76" s="35"/>
      <c r="G76" s="35"/>
      <c r="H76" s="35"/>
      <c r="I76" s="35"/>
      <c r="J76" s="35"/>
      <c r="K76" s="35"/>
    </row>
    <row r="77" s="27" customFormat="1" ht="49.05" customHeight="1" spans="1:11">
      <c r="A77" s="35"/>
      <c r="B77" s="35"/>
      <c r="C77" s="35"/>
      <c r="D77" s="35"/>
      <c r="E77" s="35"/>
      <c r="F77" s="35"/>
      <c r="G77" s="35"/>
      <c r="H77" s="35"/>
      <c r="I77" s="35"/>
      <c r="J77" s="35"/>
      <c r="K77" s="35"/>
    </row>
    <row r="78" s="28" customFormat="1" ht="66.75" customHeight="1" spans="1:11">
      <c r="A78" s="35"/>
      <c r="B78" s="35"/>
      <c r="C78" s="35"/>
      <c r="D78" s="35"/>
      <c r="E78" s="35"/>
      <c r="F78" s="35"/>
      <c r="G78" s="35"/>
      <c r="H78" s="35"/>
      <c r="I78" s="35"/>
      <c r="J78" s="35"/>
      <c r="K78" s="35"/>
    </row>
    <row r="79" s="28" customFormat="1" ht="66.75" customHeight="1" spans="1:11">
      <c r="A79" s="35"/>
      <c r="B79" s="35"/>
      <c r="C79" s="35"/>
      <c r="D79" s="35"/>
      <c r="E79" s="35"/>
      <c r="F79" s="35"/>
      <c r="G79" s="35"/>
      <c r="H79" s="35"/>
      <c r="I79" s="35"/>
      <c r="J79" s="35"/>
      <c r="K79" s="35"/>
    </row>
    <row r="80" s="28" customFormat="1" ht="151.8" customHeight="1" spans="1:11">
      <c r="A80" s="35"/>
      <c r="B80" s="35"/>
      <c r="C80" s="35"/>
      <c r="D80" s="35"/>
      <c r="E80" s="35"/>
      <c r="F80" s="35"/>
      <c r="G80" s="35"/>
      <c r="H80" s="35"/>
      <c r="I80" s="35"/>
      <c r="J80" s="35"/>
      <c r="K80" s="35"/>
    </row>
    <row r="81" s="28" customFormat="1" ht="33.3" customHeight="1" spans="1:11">
      <c r="A81" s="35"/>
      <c r="B81" s="35"/>
      <c r="C81" s="35"/>
      <c r="D81" s="35"/>
      <c r="E81" s="35"/>
      <c r="F81" s="35"/>
      <c r="G81" s="35"/>
      <c r="H81" s="35"/>
      <c r="I81" s="35"/>
      <c r="J81" s="35"/>
      <c r="K81" s="35"/>
    </row>
    <row r="82" s="29" customFormat="1" ht="51.15" customHeight="1" spans="1:11">
      <c r="A82" s="40"/>
      <c r="B82" s="7"/>
      <c r="C82" s="7"/>
      <c r="D82" s="7"/>
      <c r="E82" s="7"/>
      <c r="F82" s="7"/>
      <c r="G82" s="7"/>
      <c r="H82" s="7"/>
      <c r="I82" s="7"/>
      <c r="J82" s="7"/>
      <c r="K82" s="51"/>
    </row>
    <row r="83" s="29" customFormat="1" ht="51.15" customHeight="1" spans="1:11">
      <c r="A83" s="40"/>
      <c r="B83" s="7"/>
      <c r="C83" s="7"/>
      <c r="D83" s="7"/>
      <c r="E83" s="7"/>
      <c r="F83" s="7"/>
      <c r="G83" s="7"/>
      <c r="H83" s="7"/>
      <c r="I83" s="7"/>
      <c r="J83" s="7"/>
      <c r="K83" s="51"/>
    </row>
    <row r="84" s="29" customFormat="1" ht="88.8" customHeight="1" spans="1:11">
      <c r="A84" s="40"/>
      <c r="B84" s="7"/>
      <c r="C84" s="7"/>
      <c r="D84" s="7"/>
      <c r="E84" s="7"/>
      <c r="F84" s="7"/>
      <c r="G84" s="7"/>
      <c r="H84" s="7"/>
      <c r="I84" s="7"/>
      <c r="J84" s="7"/>
      <c r="K84" s="51"/>
    </row>
    <row r="85" s="29" customFormat="1" ht="51.15" customHeight="1" spans="1:11">
      <c r="A85" s="40"/>
      <c r="B85" s="7"/>
      <c r="C85" s="7"/>
      <c r="D85" s="7"/>
      <c r="E85" s="7"/>
      <c r="F85" s="7"/>
      <c r="G85" s="7"/>
      <c r="H85" s="7"/>
      <c r="I85" s="7"/>
      <c r="J85" s="7"/>
      <c r="K85" s="51"/>
    </row>
    <row r="86" s="29" customFormat="1" ht="51.15" customHeight="1" spans="1:11">
      <c r="A86" s="40"/>
      <c r="B86" s="7"/>
      <c r="C86" s="7"/>
      <c r="D86" s="7"/>
      <c r="E86" s="7"/>
      <c r="F86" s="7"/>
      <c r="G86" s="7"/>
      <c r="H86" s="7"/>
      <c r="I86" s="7"/>
      <c r="J86" s="7"/>
      <c r="K86" s="51"/>
    </row>
    <row r="87" s="29" customFormat="1" ht="51.15" customHeight="1" spans="1:11">
      <c r="A87" s="40"/>
      <c r="B87" s="7"/>
      <c r="C87" s="7"/>
      <c r="D87" s="7"/>
      <c r="E87" s="7"/>
      <c r="F87" s="7"/>
      <c r="G87" s="7"/>
      <c r="H87" s="7"/>
      <c r="I87" s="7"/>
      <c r="J87" s="7"/>
      <c r="K87" s="51"/>
    </row>
    <row r="88" s="29" customFormat="1" ht="51.15" customHeight="1" spans="1:11">
      <c r="A88" s="40"/>
      <c r="B88" s="7"/>
      <c r="C88" s="7"/>
      <c r="D88" s="7"/>
      <c r="E88" s="7"/>
      <c r="F88" s="7"/>
      <c r="G88" s="7"/>
      <c r="H88" s="7"/>
      <c r="I88" s="7"/>
      <c r="J88" s="7"/>
      <c r="K88" s="51"/>
    </row>
    <row r="89" s="29" customFormat="1" ht="51.15" customHeight="1" spans="1:11">
      <c r="A89" s="40"/>
      <c r="B89" s="7"/>
      <c r="C89" s="7"/>
      <c r="D89" s="7"/>
      <c r="E89" s="7"/>
      <c r="F89" s="7"/>
      <c r="G89" s="7"/>
      <c r="H89" s="7"/>
      <c r="I89" s="7"/>
      <c r="J89" s="7"/>
      <c r="K89" s="51"/>
    </row>
    <row r="90" s="29" customFormat="1" ht="51.15" customHeight="1" spans="1:11">
      <c r="A90" s="40"/>
      <c r="B90" s="7"/>
      <c r="C90" s="7"/>
      <c r="D90" s="7"/>
      <c r="E90" s="7"/>
      <c r="F90" s="7"/>
      <c r="G90" s="7"/>
      <c r="H90" s="7"/>
      <c r="I90" s="7"/>
      <c r="J90" s="7"/>
      <c r="K90" s="51"/>
    </row>
    <row r="91" s="29" customFormat="1" ht="51.15" customHeight="1" spans="1:11">
      <c r="A91" s="40"/>
      <c r="B91" s="7"/>
      <c r="C91" s="7"/>
      <c r="D91" s="7"/>
      <c r="E91" s="7"/>
      <c r="F91" s="7"/>
      <c r="G91" s="7"/>
      <c r="H91" s="7"/>
      <c r="I91" s="7"/>
      <c r="J91" s="7"/>
      <c r="K91" s="51"/>
    </row>
    <row r="92" s="29" customFormat="1" ht="51.15" customHeight="1" spans="1:11">
      <c r="A92" s="40"/>
      <c r="B92" s="7"/>
      <c r="C92" s="7"/>
      <c r="D92" s="7"/>
      <c r="E92" s="7"/>
      <c r="F92" s="7"/>
      <c r="G92" s="7"/>
      <c r="H92" s="7"/>
      <c r="I92" s="7"/>
      <c r="J92" s="7"/>
      <c r="K92" s="51"/>
    </row>
    <row r="93" s="29" customFormat="1" ht="51.15" customHeight="1" spans="1:11">
      <c r="A93" s="40"/>
      <c r="B93" s="7"/>
      <c r="C93" s="7"/>
      <c r="D93" s="7"/>
      <c r="E93" s="7"/>
      <c r="F93" s="7"/>
      <c r="G93" s="7"/>
      <c r="H93" s="7"/>
      <c r="I93" s="7"/>
      <c r="J93" s="7"/>
      <c r="K93" s="51"/>
    </row>
    <row r="94" s="29" customFormat="1" ht="51.15" customHeight="1" spans="1:11">
      <c r="A94" s="40"/>
      <c r="B94" s="7"/>
      <c r="C94" s="7"/>
      <c r="D94" s="7"/>
      <c r="E94" s="7"/>
      <c r="F94" s="7"/>
      <c r="G94" s="7"/>
      <c r="H94" s="7"/>
      <c r="I94" s="7"/>
      <c r="J94" s="7"/>
      <c r="K94" s="51"/>
    </row>
    <row r="95" s="29" customFormat="1" ht="51.15" customHeight="1" spans="1:11">
      <c r="A95" s="40"/>
      <c r="B95" s="7"/>
      <c r="C95" s="7"/>
      <c r="D95" s="7"/>
      <c r="E95" s="7"/>
      <c r="F95" s="7"/>
      <c r="G95" s="7"/>
      <c r="H95" s="7"/>
      <c r="I95" s="7"/>
      <c r="J95" s="7"/>
      <c r="K95" s="51"/>
    </row>
    <row r="96" s="29" customFormat="1" ht="51.15" customHeight="1" spans="1:11">
      <c r="A96" s="40"/>
      <c r="B96" s="7"/>
      <c r="C96" s="7"/>
      <c r="D96" s="7"/>
      <c r="E96" s="7"/>
      <c r="F96" s="7"/>
      <c r="G96" s="7"/>
      <c r="H96" s="7"/>
      <c r="I96" s="7"/>
      <c r="J96" s="7"/>
      <c r="K96" s="51"/>
    </row>
    <row r="97" s="29" customFormat="1" ht="51.15" customHeight="1" spans="1:11">
      <c r="A97" s="40"/>
      <c r="B97" s="7"/>
      <c r="C97" s="7"/>
      <c r="D97" s="7"/>
      <c r="E97" s="7"/>
      <c r="F97" s="7"/>
      <c r="G97" s="7"/>
      <c r="H97" s="7"/>
      <c r="I97" s="7"/>
      <c r="J97" s="7"/>
      <c r="K97" s="51"/>
    </row>
    <row r="98" s="29" customFormat="1" ht="51.15" customHeight="1" spans="1:11">
      <c r="A98" s="40"/>
      <c r="B98" s="7"/>
      <c r="C98" s="7"/>
      <c r="D98" s="7"/>
      <c r="E98" s="7"/>
      <c r="F98" s="7"/>
      <c r="G98" s="7"/>
      <c r="H98" s="7"/>
      <c r="I98" s="7"/>
      <c r="J98" s="7"/>
      <c r="K98" s="51"/>
    </row>
    <row r="99" s="29" customFormat="1" ht="51.15" customHeight="1" spans="1:11">
      <c r="A99" s="40"/>
      <c r="B99" s="7"/>
      <c r="C99" s="7"/>
      <c r="D99" s="7"/>
      <c r="E99" s="7"/>
      <c r="F99" s="7"/>
      <c r="G99" s="7"/>
      <c r="H99" s="7"/>
      <c r="I99" s="7"/>
      <c r="J99" s="7"/>
      <c r="K99" s="51"/>
    </row>
    <row r="100" s="29" customFormat="1" ht="51.15" customHeight="1" spans="1:11">
      <c r="A100" s="40"/>
      <c r="B100" s="7"/>
      <c r="C100" s="7"/>
      <c r="D100" s="7"/>
      <c r="E100" s="7"/>
      <c r="F100" s="7"/>
      <c r="G100" s="7"/>
      <c r="H100" s="7"/>
      <c r="I100" s="7"/>
      <c r="J100" s="7"/>
      <c r="K100" s="51"/>
    </row>
    <row r="101" s="29" customFormat="1" ht="51.15" customHeight="1" spans="1:11">
      <c r="A101" s="40"/>
      <c r="B101" s="7"/>
      <c r="C101" s="7"/>
      <c r="D101" s="7"/>
      <c r="E101" s="7"/>
      <c r="F101" s="7"/>
      <c r="G101" s="7"/>
      <c r="H101" s="7"/>
      <c r="I101" s="7"/>
      <c r="J101" s="7"/>
      <c r="K101" s="51"/>
    </row>
    <row r="102" s="29" customFormat="1" ht="51.15" customHeight="1" spans="1:11">
      <c r="A102" s="40"/>
      <c r="B102" s="7"/>
      <c r="C102" s="7"/>
      <c r="D102" s="7"/>
      <c r="E102" s="7"/>
      <c r="F102" s="7"/>
      <c r="G102" s="7"/>
      <c r="H102" s="7"/>
      <c r="I102" s="7"/>
      <c r="J102" s="7"/>
      <c r="K102" s="51"/>
    </row>
    <row r="103" s="29" customFormat="1" ht="83.25" customHeight="1" spans="1:11">
      <c r="A103" s="41"/>
      <c r="B103" s="42"/>
      <c r="C103" s="41"/>
      <c r="D103" s="43"/>
      <c r="E103" s="47"/>
      <c r="F103" s="41"/>
      <c r="G103" s="41"/>
      <c r="H103" s="48"/>
      <c r="I103" s="52"/>
      <c r="J103" s="48"/>
      <c r="K103" s="53"/>
    </row>
    <row r="104" s="29" customFormat="1" ht="20.25" customHeight="1" spans="1:11">
      <c r="A104" s="44"/>
      <c r="B104" s="45"/>
      <c r="C104" s="45"/>
      <c r="D104" s="43"/>
      <c r="E104" s="47"/>
      <c r="F104" s="45"/>
      <c r="G104" s="45"/>
      <c r="H104" s="49"/>
      <c r="I104" s="28"/>
      <c r="J104" s="49"/>
      <c r="K104" s="54"/>
    </row>
    <row r="105" ht="36.3" customHeight="1" spans="1:11">
      <c r="A105" s="44"/>
      <c r="B105" s="45"/>
      <c r="C105" s="45"/>
      <c r="D105" s="46"/>
      <c r="E105" s="47"/>
      <c r="F105" s="45"/>
      <c r="G105" s="50"/>
      <c r="H105" s="50"/>
      <c r="I105" s="28"/>
      <c r="J105" s="45"/>
      <c r="K105" s="28"/>
    </row>
    <row r="106" spans="1:11">
      <c r="A106" s="45"/>
      <c r="B106" s="45"/>
      <c r="C106" s="45"/>
      <c r="D106" s="46"/>
      <c r="E106" s="46"/>
      <c r="F106" s="45"/>
      <c r="G106" s="45"/>
      <c r="H106" s="45"/>
      <c r="I106" s="45"/>
      <c r="J106" s="45"/>
      <c r="K106" s="45"/>
    </row>
    <row r="107" spans="1:11">
      <c r="A107" s="45"/>
      <c r="B107" s="45"/>
      <c r="C107" s="45"/>
      <c r="D107" s="46"/>
      <c r="E107" s="46"/>
      <c r="F107" s="45"/>
      <c r="G107" s="45"/>
      <c r="H107" s="45"/>
      <c r="I107" s="45"/>
      <c r="J107" s="45"/>
      <c r="K107" s="45"/>
    </row>
  </sheetData>
  <sheetProtection formatCells="0" insertHyperlinks="0" autoFilter="0"/>
  <autoFilter ref="A3:N107">
    <extLst/>
  </autoFilter>
  <mergeCells count="4">
    <mergeCell ref="A1:B1"/>
    <mergeCell ref="A2:B2"/>
    <mergeCell ref="A103:A105"/>
    <mergeCell ref="A106:A107"/>
  </mergeCell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3"/>
  <sheetViews>
    <sheetView workbookViewId="0">
      <pane ySplit="1" topLeftCell="A13" activePane="bottomLeft" state="frozen"/>
      <selection/>
      <selection pane="bottomLeft" activeCell="D29" sqref="D29"/>
    </sheetView>
  </sheetViews>
  <sheetFormatPr defaultColWidth="9" defaultRowHeight="13.2" outlineLevelRow="2" outlineLevelCol="4"/>
  <cols>
    <col min="1" max="1" width="58.5480769230769" style="3" customWidth="1"/>
    <col min="2" max="2" width="12.375" style="2" customWidth="1"/>
    <col min="3" max="3" width="9" style="25"/>
    <col min="4" max="4" width="12.875" style="2" customWidth="1"/>
    <col min="5" max="5" width="58.25" style="2" customWidth="1"/>
    <col min="6" max="7" width="9" style="2"/>
    <col min="8" max="8" width="14.375" style="2" customWidth="1"/>
    <col min="9" max="16384" width="9" style="2"/>
  </cols>
  <sheetData>
    <row r="1" ht="14" spans="1:5">
      <c r="A1" s="5" t="s">
        <v>36</v>
      </c>
      <c r="B1" s="4" t="s">
        <v>37</v>
      </c>
      <c r="C1" s="4" t="s">
        <v>38</v>
      </c>
      <c r="D1" s="5" t="s">
        <v>39</v>
      </c>
      <c r="E1" s="4" t="s">
        <v>18</v>
      </c>
    </row>
    <row r="2" spans="1:3">
      <c r="A2" s="6"/>
      <c r="C2" s="13"/>
    </row>
    <row r="3" spans="1:3">
      <c r="A3" s="6"/>
      <c r="C3" s="13"/>
    </row>
  </sheetData>
  <sheetProtection formatCells="0" insertHyperlinks="0" autoFilter="0"/>
  <autoFilter ref="A1:E3">
    <extLst/>
  </autoFilter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41"/>
  <sheetViews>
    <sheetView tabSelected="1" topLeftCell="B1" workbookViewId="0">
      <pane ySplit="1" topLeftCell="A41" activePane="bottomLeft" state="frozen"/>
      <selection/>
      <selection pane="bottomLeft" activeCell="F51" sqref="F51"/>
    </sheetView>
  </sheetViews>
  <sheetFormatPr defaultColWidth="33" defaultRowHeight="16.8"/>
  <cols>
    <col min="1" max="4" width="33" customWidth="1"/>
    <col min="5" max="6" width="16.9807692307692" customWidth="1"/>
    <col min="7" max="8" width="18.2692307692308" customWidth="1"/>
    <col min="9" max="16384" width="33" customWidth="1"/>
  </cols>
  <sheetData>
    <row r="1" ht="16.2" customHeight="1" spans="1:9">
      <c r="A1" s="10" t="s">
        <v>40</v>
      </c>
      <c r="B1" s="10" t="s">
        <v>37</v>
      </c>
      <c r="C1" s="10" t="s">
        <v>41</v>
      </c>
      <c r="D1" s="11" t="s">
        <v>3</v>
      </c>
      <c r="E1" s="10" t="s">
        <v>42</v>
      </c>
      <c r="F1" s="10" t="s">
        <v>12</v>
      </c>
      <c r="G1" s="10" t="s">
        <v>43</v>
      </c>
      <c r="H1" s="10" t="s">
        <v>44</v>
      </c>
      <c r="I1" s="10" t="s">
        <v>18</v>
      </c>
    </row>
    <row r="2" ht="92.9" spans="1:10">
      <c r="A2" s="8" t="s">
        <v>45</v>
      </c>
      <c r="B2" s="12" t="str">
        <f>_xlfn.DISPIMG("ID_FDCF63D7E90A49E994DADD37CD9F5DA0",1)</f>
        <v>=DISPIMG("ID_FDCF63D7E90A49E994DADD37CD9F5DA0",1)</v>
      </c>
      <c r="C2" s="12"/>
      <c r="D2" s="13"/>
      <c r="E2" s="13" t="s">
        <v>46</v>
      </c>
      <c r="F2" s="13"/>
      <c r="G2" s="8" t="s">
        <v>47</v>
      </c>
      <c r="H2" s="8" t="s">
        <v>47</v>
      </c>
      <c r="I2" s="2"/>
      <c r="J2" s="2"/>
    </row>
    <row r="3" ht="42.45" spans="1:10">
      <c r="A3" s="8" t="s">
        <v>48</v>
      </c>
      <c r="B3" s="12" t="str">
        <f>_xlfn.DISPIMG("ID_163A12FE9EC143159292DEE02C72BAFB",1)</f>
        <v>=DISPIMG("ID_163A12FE9EC143159292DEE02C72BAFB",1)</v>
      </c>
      <c r="C3" s="12"/>
      <c r="D3" s="13"/>
      <c r="E3" s="13" t="s">
        <v>46</v>
      </c>
      <c r="F3" s="13"/>
      <c r="G3" s="8">
        <v>1</v>
      </c>
      <c r="H3" s="8" t="s">
        <v>47</v>
      </c>
      <c r="I3" s="2"/>
      <c r="J3" s="2"/>
    </row>
    <row r="4" ht="112.65" spans="1:10">
      <c r="A4" s="6" t="s">
        <v>49</v>
      </c>
      <c r="B4" s="2" t="str">
        <f>_xlfn.DISPIMG("ID_55CAAB97CF9B4071BDED814351155891",1)</f>
        <v>=DISPIMG("ID_55CAAB97CF9B4071BDED814351155891",1)</v>
      </c>
      <c r="C4" s="2"/>
      <c r="D4" s="2"/>
      <c r="E4" s="13" t="s">
        <v>46</v>
      </c>
      <c r="F4" s="2"/>
      <c r="G4" s="8" t="s">
        <v>50</v>
      </c>
      <c r="H4" s="8" t="s">
        <v>47</v>
      </c>
      <c r="I4" s="2"/>
      <c r="J4" s="2"/>
    </row>
    <row r="5" ht="68.25" spans="1:10">
      <c r="A5" s="8" t="s">
        <v>51</v>
      </c>
      <c r="B5" s="2" t="str">
        <f>_xlfn.DISPIMG("ID_FAFE7A32376D4A7BBDE375C3AFD0C6F4",1)</f>
        <v>=DISPIMG("ID_FAFE7A32376D4A7BBDE375C3AFD0C6F4",1)</v>
      </c>
      <c r="C5" s="2"/>
      <c r="D5" s="2"/>
      <c r="E5" s="13" t="s">
        <v>46</v>
      </c>
      <c r="F5" s="2"/>
      <c r="G5" s="8" t="s">
        <v>52</v>
      </c>
      <c r="H5" s="2"/>
      <c r="I5" s="2"/>
      <c r="J5" s="2"/>
    </row>
    <row r="6" ht="57.35" spans="1:10">
      <c r="A6" s="8" t="s">
        <v>53</v>
      </c>
      <c r="B6" s="2" t="str">
        <f>_xlfn.DISPIMG("ID_E4E78A79062F4CB9A96525F086F2058F",1)</f>
        <v>=DISPIMG("ID_E4E78A79062F4CB9A96525F086F2058F",1)</v>
      </c>
      <c r="C6" s="2"/>
      <c r="D6" s="2"/>
      <c r="E6" s="13" t="s">
        <v>46</v>
      </c>
      <c r="F6" s="2"/>
      <c r="G6" s="2"/>
      <c r="H6" s="2"/>
      <c r="I6" s="2"/>
      <c r="J6" s="2"/>
    </row>
    <row r="7" ht="32.15" spans="1:10">
      <c r="A7" s="8" t="s">
        <v>54</v>
      </c>
      <c r="B7" s="2" t="str">
        <f>_xlfn.DISPIMG("ID_A0660F382AA1471A8C1EFD4A0645FF46",1)</f>
        <v>=DISPIMG("ID_A0660F382AA1471A8C1EFD4A0645FF46",1)</v>
      </c>
      <c r="C7" s="2"/>
      <c r="D7" s="2"/>
      <c r="E7" s="13" t="s">
        <v>46</v>
      </c>
      <c r="F7" s="2"/>
      <c r="G7" s="8" t="s">
        <v>52</v>
      </c>
      <c r="H7" s="8" t="s">
        <v>55</v>
      </c>
      <c r="I7" s="2"/>
      <c r="J7" s="2"/>
    </row>
    <row r="8" ht="135.3" spans="1:10">
      <c r="A8" s="8" t="s">
        <v>56</v>
      </c>
      <c r="B8" s="2" t="str">
        <f>_xlfn.DISPIMG("ID_443412BB9DEC4C09AC7355699F6A3227",1)</f>
        <v>=DISPIMG("ID_443412BB9DEC4C09AC7355699F6A3227",1)</v>
      </c>
      <c r="C8" s="2"/>
      <c r="D8" s="14" t="s">
        <v>57</v>
      </c>
      <c r="E8" s="22" t="s">
        <v>46</v>
      </c>
      <c r="F8" s="2"/>
      <c r="G8" s="2">
        <v>1</v>
      </c>
      <c r="H8" s="8" t="s">
        <v>47</v>
      </c>
      <c r="I8" s="2"/>
      <c r="J8" s="2"/>
    </row>
    <row r="9" ht="81" spans="1:10">
      <c r="A9" s="8" t="s">
        <v>58</v>
      </c>
      <c r="B9" s="2" t="str">
        <f>_xlfn.DISPIMG("ID_11C96EE9F69C4838B5653EA0DB827B2F",1)</f>
        <v>=DISPIMG("ID_11C96EE9F69C4838B5653EA0DB827B2F",1)</v>
      </c>
      <c r="C9" s="2"/>
      <c r="D9" s="14" t="s">
        <v>59</v>
      </c>
      <c r="E9" s="22" t="s">
        <v>46</v>
      </c>
      <c r="F9" s="2"/>
      <c r="G9" s="8" t="s">
        <v>47</v>
      </c>
      <c r="H9" s="8" t="s">
        <v>47</v>
      </c>
      <c r="I9" s="2"/>
      <c r="J9" s="2"/>
    </row>
    <row r="10" ht="81" spans="1:10">
      <c r="A10" s="8" t="s">
        <v>60</v>
      </c>
      <c r="B10" s="2" t="str">
        <f>_xlfn.DISPIMG("ID_11A28DDD993E44EAB2512C83397F952C",1)</f>
        <v>=DISPIMG("ID_11A28DDD993E44EAB2512C83397F952C",1)</v>
      </c>
      <c r="C10" s="2"/>
      <c r="D10" s="14" t="s">
        <v>61</v>
      </c>
      <c r="E10" s="22" t="s">
        <v>46</v>
      </c>
      <c r="F10" s="2"/>
      <c r="G10" s="8" t="s">
        <v>47</v>
      </c>
      <c r="H10" s="8" t="s">
        <v>62</v>
      </c>
      <c r="I10" s="2" t="str">
        <f>_xlfn.DISPIMG("ID_5A6FE963CD2D4E59807253BFC6A7E67D",1)</f>
        <v>=DISPIMG("ID_5A6FE963CD2D4E59807253BFC6A7E67D",1)</v>
      </c>
      <c r="J10" s="2"/>
    </row>
    <row r="11" ht="84.65" spans="1:10">
      <c r="A11" s="15" t="s">
        <v>63</v>
      </c>
      <c r="B11" s="16" t="str">
        <f>_xlfn.DISPIMG("ID_ED257B9A884449448B7230A0B958F251",1)</f>
        <v>=DISPIMG("ID_ED257B9A884449448B7230A0B958F251",1)</v>
      </c>
      <c r="C11" s="16"/>
      <c r="D11" s="17" t="s">
        <v>64</v>
      </c>
      <c r="E11" s="23" t="s">
        <v>46</v>
      </c>
      <c r="F11" s="16"/>
      <c r="G11" s="16"/>
      <c r="H11" s="16"/>
      <c r="I11" s="16"/>
      <c r="J11" s="16"/>
    </row>
    <row r="12" ht="72" spans="1:10">
      <c r="A12" s="15" t="s">
        <v>65</v>
      </c>
      <c r="B12" s="16" t="str">
        <f>_xlfn.DISPIMG("ID_15B15C3221D94DF6B54606AEF353B99B",1)</f>
        <v>=DISPIMG("ID_15B15C3221D94DF6B54606AEF353B99B",1)</v>
      </c>
      <c r="C12" s="16"/>
      <c r="D12" s="17" t="s">
        <v>66</v>
      </c>
      <c r="E12" s="23" t="s">
        <v>46</v>
      </c>
      <c r="F12" s="16"/>
      <c r="G12" s="16">
        <v>1</v>
      </c>
      <c r="H12" s="15" t="s">
        <v>47</v>
      </c>
      <c r="I12" s="16"/>
      <c r="J12" s="16"/>
    </row>
    <row r="13" ht="101" spans="1:10">
      <c r="A13" s="18" t="s">
        <v>67</v>
      </c>
      <c r="B13" s="16" t="str">
        <f>_xlfn.DISPIMG("ID_61FDDEEDB25F4B7D8E6A748C23FBC164",1)</f>
        <v>=DISPIMG("ID_61FDDEEDB25F4B7D8E6A748C23FBC164",1)</v>
      </c>
      <c r="C13" s="16"/>
      <c r="D13" s="19" t="s">
        <v>68</v>
      </c>
      <c r="E13" s="18" t="s">
        <v>46</v>
      </c>
      <c r="F13" s="16"/>
      <c r="G13" s="15" t="s">
        <v>47</v>
      </c>
      <c r="H13" s="15" t="s">
        <v>47</v>
      </c>
      <c r="I13" s="16"/>
      <c r="J13" s="16"/>
    </row>
    <row r="14" ht="52.8" spans="1:10">
      <c r="A14" s="18"/>
      <c r="B14" s="16" t="str">
        <f>_xlfn.DISPIMG("ID_3C5D248CF5B54C578F9108B51D71E6FD",1)</f>
        <v>=DISPIMG("ID_3C5D248CF5B54C578F9108B51D71E6FD",1)</v>
      </c>
      <c r="C14" s="16"/>
      <c r="D14" s="16"/>
      <c r="E14" s="18" t="s">
        <v>46</v>
      </c>
      <c r="F14" s="16"/>
      <c r="G14" s="15" t="s">
        <v>47</v>
      </c>
      <c r="H14" s="15" t="s">
        <v>47</v>
      </c>
      <c r="I14" s="16"/>
      <c r="J14" s="16"/>
    </row>
    <row r="15" ht="81.25" spans="1:8">
      <c r="A15" s="18"/>
      <c r="B15" t="str">
        <f>_xlfn.DISPIMG("ID_EB52AD974A0244F3ACFD9316114EBF6A",1)</f>
        <v>=DISPIMG("ID_EB52AD974A0244F3ACFD9316114EBF6A",1)</v>
      </c>
      <c r="E15" s="18"/>
      <c r="G15">
        <v>1</v>
      </c>
      <c r="H15" s="20" t="s">
        <v>47</v>
      </c>
    </row>
    <row r="16" ht="35.35" spans="1:8">
      <c r="A16" s="18"/>
      <c r="B16" t="str">
        <f>_xlfn.DISPIMG("ID_1E316D02925749C5B9396CF22670C74F",1)</f>
        <v>=DISPIMG("ID_1E316D02925749C5B9396CF22670C74F",1)</v>
      </c>
      <c r="E16" s="18"/>
      <c r="G16" s="20" t="s">
        <v>47</v>
      </c>
      <c r="H16" s="20" t="s">
        <v>47</v>
      </c>
    </row>
    <row r="17" ht="96.25" spans="1:8">
      <c r="A17" s="18"/>
      <c r="B17" t="str">
        <f>_xlfn.DISPIMG("ID_E88E4EE1FA2B4D65B0CD7B3DDD84805E",1)</f>
        <v>=DISPIMG("ID_E88E4EE1FA2B4D65B0CD7B3DDD84805E",1)</v>
      </c>
      <c r="E17" s="18"/>
      <c r="G17" s="20" t="s">
        <v>47</v>
      </c>
      <c r="H17" s="20" t="s">
        <v>47</v>
      </c>
    </row>
    <row r="18" ht="50.4" spans="1:8">
      <c r="A18" s="18"/>
      <c r="B18" t="str">
        <f>_xlfn.DISPIMG("ID_9B74D906B7364234BA4A172EED95BAD6",1)</f>
        <v>=DISPIMG("ID_9B74D906B7364234BA4A172EED95BAD6",1)</v>
      </c>
      <c r="E18" s="18"/>
      <c r="G18" s="20" t="s">
        <v>47</v>
      </c>
      <c r="H18" s="24" t="s">
        <v>47</v>
      </c>
    </row>
    <row r="19" ht="56.55" spans="1:8">
      <c r="A19" s="18"/>
      <c r="B19" t="str">
        <f>_xlfn.DISPIMG("ID_947B1F9D6D054EBCB9B9AF28DF936A59",1)</f>
        <v>=DISPIMG("ID_947B1F9D6D054EBCB9B9AF28DF936A59",1)</v>
      </c>
      <c r="E19" s="18"/>
      <c r="G19" s="20" t="s">
        <v>47</v>
      </c>
      <c r="H19" t="s">
        <v>47</v>
      </c>
    </row>
    <row r="20" ht="46.05" spans="1:7">
      <c r="A20" s="20" t="s">
        <v>69</v>
      </c>
      <c r="B20" t="str">
        <f>_xlfn.DISPIMG("ID_F79356CD0943417D9EAAAAC9219FEEBF",1)</f>
        <v>=DISPIMG("ID_F79356CD0943417D9EAAAAC9219FEEBF",1)</v>
      </c>
      <c r="E20" s="20" t="s">
        <v>70</v>
      </c>
      <c r="G20" s="20" t="s">
        <v>47</v>
      </c>
    </row>
    <row r="21" ht="70.25" spans="1:7">
      <c r="A21" s="20" t="s">
        <v>71</v>
      </c>
      <c r="B21" t="str">
        <f>_xlfn.DISPIMG("ID_391E085A435B4FDABB8CF490C94E6D7F",1)</f>
        <v>=DISPIMG("ID_391E085A435B4FDABB8CF490C94E6D7F",1)</v>
      </c>
      <c r="E21" s="20" t="s">
        <v>70</v>
      </c>
      <c r="G21" s="20" t="s">
        <v>47</v>
      </c>
    </row>
    <row r="22" ht="26.25" spans="1:7">
      <c r="A22" s="20" t="s">
        <v>72</v>
      </c>
      <c r="B22" t="str">
        <f>_xlfn.DISPIMG("ID_933E2376BF804A7A8FA5F2E79F8B5671",1)</f>
        <v>=DISPIMG("ID_933E2376BF804A7A8FA5F2E79F8B5671",1)</v>
      </c>
      <c r="E22" s="20" t="s">
        <v>70</v>
      </c>
      <c r="G22" s="20" t="s">
        <v>47</v>
      </c>
    </row>
    <row r="23" ht="79.75" spans="1:7">
      <c r="A23" s="21" t="s">
        <v>73</v>
      </c>
      <c r="B23" t="str">
        <f>_xlfn.DISPIMG("ID_E019755EF8814BBABD37C0ACF7B042B1",1)</f>
        <v>=DISPIMG("ID_E019755EF8814BBABD37C0ACF7B042B1",1)</v>
      </c>
      <c r="E23" s="20" t="s">
        <v>70</v>
      </c>
      <c r="G23">
        <v>1</v>
      </c>
    </row>
    <row r="24" ht="67.1" spans="1:7">
      <c r="A24" s="20" t="s">
        <v>71</v>
      </c>
      <c r="B24" t="str">
        <f>_xlfn.DISPIMG("ID_51A0850F20B843878D6C9A9BF3DF60C7",1)</f>
        <v>=DISPIMG("ID_51A0850F20B843878D6C9A9BF3DF60C7",1)</v>
      </c>
      <c r="E24" s="20" t="s">
        <v>70</v>
      </c>
      <c r="G24" s="20" t="s">
        <v>47</v>
      </c>
    </row>
    <row r="25" ht="70.75" spans="1:7">
      <c r="A25" s="20" t="s">
        <v>74</v>
      </c>
      <c r="B25" t="str">
        <f>_xlfn.DISPIMG("ID_0E88EB7236C64CB6B256761907B07EAE",1)</f>
        <v>=DISPIMG("ID_0E88EB7236C64CB6B256761907B07EAE",1)</v>
      </c>
      <c r="E25" s="20" t="s">
        <v>70</v>
      </c>
      <c r="G25" s="20" t="s">
        <v>47</v>
      </c>
    </row>
    <row r="26" ht="75.9" spans="1:7">
      <c r="A26" s="20" t="s">
        <v>75</v>
      </c>
      <c r="B26" t="str">
        <f>_xlfn.DISPIMG("ID_966D7C3A23DE43DF892FF812A9C88EE2",1)</f>
        <v>=DISPIMG("ID_966D7C3A23DE43DF892FF812A9C88EE2",1)</v>
      </c>
      <c r="E26" s="20" t="s">
        <v>70</v>
      </c>
      <c r="G26" s="20" t="s">
        <v>47</v>
      </c>
    </row>
    <row r="27" hidden="1" spans="5:5">
      <c r="E27" s="20" t="s">
        <v>70</v>
      </c>
    </row>
    <row r="28" ht="71.75" spans="1:7">
      <c r="A28" s="20" t="s">
        <v>76</v>
      </c>
      <c r="B28" t="str">
        <f>_xlfn.DISPIMG("ID_8E0AF6C447044C5FA35D5E9327CAC8D5",1)</f>
        <v>=DISPIMG("ID_8E0AF6C447044C5FA35D5E9327CAC8D5",1)</v>
      </c>
      <c r="E28" s="20" t="s">
        <v>70</v>
      </c>
      <c r="G28" s="20" t="s">
        <v>47</v>
      </c>
    </row>
    <row r="29" ht="52.55" spans="1:7">
      <c r="A29" s="20" t="s">
        <v>77</v>
      </c>
      <c r="B29" t="str">
        <f>_xlfn.DISPIMG("ID_EF5CFB42A6FC43568347019FC8877927",1)</f>
        <v>=DISPIMG("ID_EF5CFB42A6FC43568347019FC8877927",1)</v>
      </c>
      <c r="E29" s="20" t="s">
        <v>70</v>
      </c>
      <c r="G29" s="20" t="s">
        <v>47</v>
      </c>
    </row>
    <row r="30" ht="66.75" spans="1:7">
      <c r="A30" s="20" t="s">
        <v>78</v>
      </c>
      <c r="B30" t="str">
        <f>_xlfn.DISPIMG("ID_42B101954B6446A6A23CA6885F88869D",1)</f>
        <v>=DISPIMG("ID_42B101954B6446A6A23CA6885F88869D",1)</v>
      </c>
      <c r="E30" s="20" t="s">
        <v>70</v>
      </c>
      <c r="G30" s="20" t="s">
        <v>47</v>
      </c>
    </row>
    <row r="31" ht="53.05" spans="1:7">
      <c r="A31" s="20" t="s">
        <v>78</v>
      </c>
      <c r="B31" t="str">
        <f>_xlfn.DISPIMG("ID_9153204FAFF643AE830A56C034BA3DF2",1)</f>
        <v>=DISPIMG("ID_9153204FAFF643AE830A56C034BA3DF2",1)</v>
      </c>
      <c r="E31" s="20" t="s">
        <v>70</v>
      </c>
      <c r="G31" s="20" t="s">
        <v>47</v>
      </c>
    </row>
    <row r="32" ht="57.25" spans="1:7">
      <c r="A32" s="20" t="s">
        <v>79</v>
      </c>
      <c r="B32" t="str">
        <f>_xlfn.DISPIMG("ID_8912BB931EA741C29B346C8D0C4C32BB",1)</f>
        <v>=DISPIMG("ID_8912BB931EA741C29B346C8D0C4C32BB",1)</v>
      </c>
      <c r="E32" s="20" t="s">
        <v>70</v>
      </c>
      <c r="G32" s="20" t="s">
        <v>80</v>
      </c>
    </row>
    <row r="33" ht="65.3" spans="1:7">
      <c r="A33" s="20" t="s">
        <v>78</v>
      </c>
      <c r="B33" t="str">
        <f>_xlfn.DISPIMG("ID_B86679CE64444D66A60EAE10440CE109",1)</f>
        <v>=DISPIMG("ID_B86679CE64444D66A60EAE10440CE109",1)</v>
      </c>
      <c r="E33" s="20" t="s">
        <v>70</v>
      </c>
      <c r="G33">
        <v>1</v>
      </c>
    </row>
    <row r="34" ht="43" spans="1:7">
      <c r="A34" s="20" t="s">
        <v>81</v>
      </c>
      <c r="B34" t="str">
        <f>_xlfn.DISPIMG("ID_CC68A33AA0C84BE7AB621C3596E0C390",1)</f>
        <v>=DISPIMG("ID_CC68A33AA0C84BE7AB621C3596E0C390",1)</v>
      </c>
      <c r="D34" t="str">
        <f>_xlfn.DISPIMG("ID_B7F603D347BA41DC91881F17EB9DC183",1)</f>
        <v>=DISPIMG("ID_B7F603D347BA41DC91881F17EB9DC183",1)</v>
      </c>
      <c r="E34" s="20" t="s">
        <v>70</v>
      </c>
      <c r="G34" s="20" t="s">
        <v>50</v>
      </c>
    </row>
    <row r="35" ht="84.45" spans="1:7">
      <c r="A35" s="20" t="s">
        <v>82</v>
      </c>
      <c r="B35" t="str">
        <f>_xlfn.DISPIMG("ID_92DD89A4EEAA42E99E8FCF3B13A441A1",1)</f>
        <v>=DISPIMG("ID_92DD89A4EEAA42E99E8FCF3B13A441A1",1)</v>
      </c>
      <c r="D35" t="str">
        <f>_xlfn.DISPIMG("ID_BE31AFBBAF52457F944013CCE790E712",1)</f>
        <v>=DISPIMG("ID_BE31AFBBAF52457F944013CCE790E712",1)</v>
      </c>
      <c r="E35" s="20" t="s">
        <v>70</v>
      </c>
      <c r="G35">
        <v>1</v>
      </c>
    </row>
    <row r="36" ht="48.9" spans="1:7">
      <c r="A36" s="20" t="s">
        <v>83</v>
      </c>
      <c r="B36" t="str">
        <f>_xlfn.DISPIMG("ID_E2DB56873E004708AD8F9DB105800483",1)</f>
        <v>=DISPIMG("ID_E2DB56873E004708AD8F9DB105800483",1)</v>
      </c>
      <c r="E36" s="20" t="s">
        <v>70</v>
      </c>
      <c r="G36" s="20" t="s">
        <v>47</v>
      </c>
    </row>
    <row r="37" ht="71.35" spans="1:7">
      <c r="A37" s="20" t="s">
        <v>84</v>
      </c>
      <c r="B37" t="str">
        <f>_xlfn.DISPIMG("ID_C78B86569D994EB6A978106F57B208F7",1)</f>
        <v>=DISPIMG("ID_C78B86569D994EB6A978106F57B208F7",1)</v>
      </c>
      <c r="E37" s="20" t="s">
        <v>70</v>
      </c>
      <c r="G37" s="20" t="s">
        <v>47</v>
      </c>
    </row>
    <row r="38" ht="29.75" spans="1:7">
      <c r="A38" s="20" t="s">
        <v>85</v>
      </c>
      <c r="B38" t="str">
        <f>_xlfn.DISPIMG("ID_C74BD976CFA548F39EB991AAC1E8320F",1)</f>
        <v>=DISPIMG("ID_C74BD976CFA548F39EB991AAC1E8320F",1)</v>
      </c>
      <c r="E38" s="20" t="s">
        <v>70</v>
      </c>
      <c r="G38" s="20" t="s">
        <v>47</v>
      </c>
    </row>
    <row r="39" ht="79.15" spans="1:7">
      <c r="A39" s="20" t="s">
        <v>85</v>
      </c>
      <c r="B39" t="str">
        <f>_xlfn.DISPIMG("ID_D59C9135A04B4E1798FC50234AF1B0AD",1)</f>
        <v>=DISPIMG("ID_D59C9135A04B4E1798FC50234AF1B0AD",1)</v>
      </c>
      <c r="E39" s="20" t="s">
        <v>70</v>
      </c>
      <c r="G39" s="20" t="s">
        <v>47</v>
      </c>
    </row>
    <row r="41" spans="1:5">
      <c r="A41" s="20" t="s">
        <v>86</v>
      </c>
      <c r="E41" s="20"/>
    </row>
  </sheetData>
  <sheetProtection formatCells="0" insertHyperlinks="0" autoFilter="0"/>
  <autoFilter ref="A1:J39">
    <extLst/>
  </autoFilter>
  <mergeCells count="2">
    <mergeCell ref="A13:A19"/>
    <mergeCell ref="E14:E19"/>
  </mergeCells>
  <hyperlinks>
    <hyperlink ref="D8" r:id="rId1" display="https://www.figma.com/file/oDlixWDzaJGfyNyJpFQsnr/MAC?type=design&amp;node-id=1111-2572&amp;t=5KQHTcR1CMmCywaM-4"/>
    <hyperlink ref="D10" r:id="rId2" display="https://www.figma.com/file/oDlixWDzaJGfyNyJpFQsnr/MAC?type=design&amp;node-id=555-2845&amp;t=5KQHTcR1CMmCywaM-4"/>
    <hyperlink ref="D9" r:id="rId3" display="https://www.figma.com/file/oDlixWDzaJGfyNyJpFQsnr/MAC?type=design&amp;node-id=147-2357&amp;t=5KQHTcR1CMmCywaM-4" tooltip="https://www.figma.com/file/oDlixWDzaJGfyNyJpFQsnr/MAC?type=design&amp;node-id=147-2357&amp;t=5KQHTcR1CMmCywaM-4"/>
    <hyperlink ref="D12" r:id="rId4" display="https://www.figma.com/file/oDlixWDzaJGfyNyJpFQsnr/MAC?type=design&amp;node-id=154-2428&amp;t=5KQHTcR1CMmCywaM-4"/>
    <hyperlink ref="D11" r:id="rId5" display="https://www.figma.com/file/oDlixWDzaJGfyNyJpFQsnr/MAC?type=design&amp;node-id=155-2486&amp;t=5KQHTcR1CMmCywaM-4"/>
    <hyperlink ref="D13" r:id="rId6" display="https://www.figma.com/file/oDlixWDzaJGfyNyJpFQsnr/MAC?type=design&amp;node-id=165-2434&amp;t=5KQHTcR1CMmCywaM-4"/>
  </hyperlink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60"/>
  <sheetViews>
    <sheetView topLeftCell="D1" workbookViewId="0">
      <pane ySplit="1" topLeftCell="A53" activePane="bottomLeft" state="frozen"/>
      <selection/>
      <selection pane="bottomLeft" activeCell="G74" sqref="G74"/>
    </sheetView>
  </sheetViews>
  <sheetFormatPr defaultColWidth="33.0096153846154" defaultRowHeight="13.2"/>
  <cols>
    <col min="1" max="2" width="33.0096153846154" style="2" customWidth="1"/>
    <col min="3" max="3" width="33.0096153846154" style="3" customWidth="1"/>
    <col min="4" max="16384" width="33.0096153846154" style="2" customWidth="1"/>
  </cols>
  <sheetData>
    <row r="1" ht="14" spans="1:10">
      <c r="A1" s="4" t="s">
        <v>87</v>
      </c>
      <c r="B1" s="4" t="s">
        <v>88</v>
      </c>
      <c r="C1" s="5" t="s">
        <v>41</v>
      </c>
      <c r="D1" s="4" t="s">
        <v>37</v>
      </c>
      <c r="E1" s="5" t="s">
        <v>12</v>
      </c>
      <c r="F1" s="4" t="s">
        <v>43</v>
      </c>
      <c r="G1" s="4" t="s">
        <v>33</v>
      </c>
      <c r="H1" s="4" t="s">
        <v>13</v>
      </c>
      <c r="I1" s="5" t="s">
        <v>34</v>
      </c>
      <c r="J1" s="5" t="s">
        <v>35</v>
      </c>
    </row>
    <row r="2" ht="46.75" spans="3:9">
      <c r="C2" s="6" t="s">
        <v>89</v>
      </c>
      <c r="D2" s="2" t="str">
        <f>_xlfn.DISPIMG("ID_6D55704D4AED4199B9B0E949DC3655FA",1)</f>
        <v>=DISPIMG("ID_6D55704D4AED4199B9B0E949DC3655FA",1)</v>
      </c>
      <c r="E2" s="8"/>
      <c r="F2" s="8" t="s">
        <v>90</v>
      </c>
      <c r="G2" s="8"/>
      <c r="I2" s="8" t="s">
        <v>47</v>
      </c>
    </row>
    <row r="3" ht="100.6" spans="3:10">
      <c r="C3" s="6" t="s">
        <v>91</v>
      </c>
      <c r="D3" s="2" t="str">
        <f>_xlfn.DISPIMG("ID_394EB6FBB6DC452CB722E5DDA639B9C8",1)</f>
        <v>=DISPIMG("ID_394EB6FBB6DC452CB722E5DDA639B9C8",1)</v>
      </c>
      <c r="E3" s="8" t="str">
        <f>_xlfn.DISPIMG("ID_BB1AD5529A5E4ADB9AF8E8C7E137CF3C",1)</f>
        <v>=DISPIMG("ID_BB1AD5529A5E4ADB9AF8E8C7E137CF3C",1)</v>
      </c>
      <c r="F3" s="8" t="s">
        <v>90</v>
      </c>
      <c r="G3" s="6">
        <v>1</v>
      </c>
      <c r="I3" s="8" t="s">
        <v>47</v>
      </c>
      <c r="J3" s="8" t="s">
        <v>92</v>
      </c>
    </row>
    <row r="4" s="1" customFormat="1" ht="83.1" spans="3:10">
      <c r="C4" s="7" t="s">
        <v>93</v>
      </c>
      <c r="D4" s="1" t="str">
        <f>_xlfn.DISPIMG("ID_44870B6835384AED9ED9810AB6DF1EF4",1)</f>
        <v>=DISPIMG("ID_44870B6835384AED9ED9810AB6DF1EF4",1)</v>
      </c>
      <c r="E4" s="9"/>
      <c r="F4" s="9" t="s">
        <v>94</v>
      </c>
      <c r="G4" s="9"/>
      <c r="I4" s="9" t="s">
        <v>47</v>
      </c>
      <c r="J4" s="7"/>
    </row>
    <row r="5" ht="27" spans="3:9">
      <c r="C5" s="6" t="s">
        <v>95</v>
      </c>
      <c r="D5" s="2" t="str">
        <f>_xlfn.DISPIMG("ID_E5BF78D6D5824DA3A42A493CB0694BD2",1)</f>
        <v>=DISPIMG("ID_E5BF78D6D5824DA3A42A493CB0694BD2",1)</v>
      </c>
      <c r="F5" s="8" t="s">
        <v>90</v>
      </c>
      <c r="I5" s="8" t="s">
        <v>47</v>
      </c>
    </row>
    <row r="6" ht="45.3" spans="3:9">
      <c r="C6" s="6" t="s">
        <v>96</v>
      </c>
      <c r="D6" s="2" t="str">
        <f>_xlfn.DISPIMG("ID_FADFC76ACA9D4A3D82AE552D188DE7B8",1)</f>
        <v>=DISPIMG("ID_FADFC76ACA9D4A3D82AE552D188DE7B8",1)</v>
      </c>
      <c r="F6" s="8" t="s">
        <v>90</v>
      </c>
      <c r="I6" s="8" t="s">
        <v>47</v>
      </c>
    </row>
    <row r="7" ht="45.5" spans="3:9">
      <c r="C7" s="6" t="s">
        <v>97</v>
      </c>
      <c r="D7" s="2" t="str">
        <f>_xlfn.DISPIMG("ID_FD49D8ACB3714DC7AFEFA141669476A9",1)</f>
        <v>=DISPIMG("ID_FD49D8ACB3714DC7AFEFA141669476A9",1)</v>
      </c>
      <c r="F7" s="8" t="s">
        <v>94</v>
      </c>
      <c r="I7" s="8" t="s">
        <v>47</v>
      </c>
    </row>
    <row r="8" ht="45.2" spans="3:9">
      <c r="C8" s="6" t="s">
        <v>98</v>
      </c>
      <c r="D8" s="2" t="str">
        <f>_xlfn.DISPIMG("ID_486E7FA43D9D41EDB5931D554A665EC0",1)</f>
        <v>=DISPIMG("ID_486E7FA43D9D41EDB5931D554A665EC0",1)</v>
      </c>
      <c r="F8" s="9" t="s">
        <v>94</v>
      </c>
      <c r="G8" s="6"/>
      <c r="I8" s="8" t="s">
        <v>47</v>
      </c>
    </row>
    <row r="9" ht="50.25" spans="3:9">
      <c r="C9" s="6" t="s">
        <v>99</v>
      </c>
      <c r="D9" s="2" t="str">
        <f>_xlfn.DISPIMG("ID_B1781B2A79424A5489EBEFC9889D9861",1)</f>
        <v>=DISPIMG("ID_B1781B2A79424A5489EBEFC9889D9861",1)</v>
      </c>
      <c r="F9" s="8" t="s">
        <v>94</v>
      </c>
      <c r="I9" s="8" t="s">
        <v>47</v>
      </c>
    </row>
    <row r="10" ht="77.25" spans="3:9">
      <c r="C10" s="6" t="s">
        <v>100</v>
      </c>
      <c r="D10" s="2" t="str">
        <f>_xlfn.DISPIMG("ID_3F5FC86FAE694C498D4B9E07FE9640B0",1)</f>
        <v>=DISPIMG("ID_3F5FC86FAE694C498D4B9E07FE9640B0",1)</v>
      </c>
      <c r="F10" s="8" t="s">
        <v>94</v>
      </c>
      <c r="I10" s="8" t="s">
        <v>47</v>
      </c>
    </row>
    <row r="11" ht="117.35" spans="3:9">
      <c r="C11" s="6" t="s">
        <v>101</v>
      </c>
      <c r="D11" s="2" t="str">
        <f>_xlfn.DISPIMG("ID_CE614EBA13704C428E4779B10A15C9B6",1)</f>
        <v>=DISPIMG("ID_CE614EBA13704C428E4779B10A15C9B6",1)</v>
      </c>
      <c r="F11" s="8" t="s">
        <v>94</v>
      </c>
      <c r="I11" s="8" t="s">
        <v>47</v>
      </c>
    </row>
    <row r="12" ht="41.45" spans="3:9">
      <c r="C12" s="6" t="s">
        <v>102</v>
      </c>
      <c r="D12" s="2" t="str">
        <f>_xlfn.DISPIMG("ID_32F7F197FC014951944E12CD527CB2EA",1)</f>
        <v>=DISPIMG("ID_32F7F197FC014951944E12CD527CB2EA",1)</v>
      </c>
      <c r="F12" s="8" t="s">
        <v>94</v>
      </c>
      <c r="I12" s="8" t="s">
        <v>47</v>
      </c>
    </row>
    <row r="13" ht="46.3" spans="3:9">
      <c r="C13" s="6" t="s">
        <v>103</v>
      </c>
      <c r="D13" s="2" t="str">
        <f>_xlfn.DISPIMG("ID_CF030D8323DF46C283E3A2AC8CC52C4D",1)</f>
        <v>=DISPIMG("ID_CF030D8323DF46C283E3A2AC8CC52C4D",1)</v>
      </c>
      <c r="F13" s="8" t="s">
        <v>94</v>
      </c>
      <c r="G13" s="8"/>
      <c r="I13" s="8" t="s">
        <v>47</v>
      </c>
    </row>
    <row r="14" ht="56" spans="3:10">
      <c r="C14" s="6" t="s">
        <v>104</v>
      </c>
      <c r="D14" s="2" t="str">
        <f>_xlfn.DISPIMG("ID_679160EBF494425B92AC24D1836CCAF4",1)</f>
        <v>=DISPIMG("ID_679160EBF494425B92AC24D1836CCAF4",1)</v>
      </c>
      <c r="F14" s="8" t="s">
        <v>94</v>
      </c>
      <c r="I14" s="8" t="s">
        <v>47</v>
      </c>
      <c r="J14" s="8" t="s">
        <v>105</v>
      </c>
    </row>
    <row r="15" ht="45.7" spans="3:9">
      <c r="C15" s="6" t="s">
        <v>106</v>
      </c>
      <c r="D15" s="2" t="str">
        <f>_xlfn.DISPIMG("ID_CA469F4F26D946F3A5923F1A204E43CE",1)</f>
        <v>=DISPIMG("ID_CA469F4F26D946F3A5923F1A204E43CE",1)</v>
      </c>
      <c r="F15" s="8" t="s">
        <v>94</v>
      </c>
      <c r="I15" s="8" t="s">
        <v>47</v>
      </c>
    </row>
    <row r="16" ht="72.15" spans="3:9">
      <c r="C16" s="6" t="s">
        <v>107</v>
      </c>
      <c r="D16" s="2" t="str">
        <f>_xlfn.DISPIMG("ID_C6577F57346E489494BB20620753FE84",1)</f>
        <v>=DISPIMG("ID_C6577F57346E489494BB20620753FE84",1)</v>
      </c>
      <c r="E16" s="2" t="str">
        <f>_xlfn.DISPIMG("ID_6BD44B9259074FA889B77CF307DFD8F5",1)</f>
        <v>=DISPIMG("ID_6BD44B9259074FA889B77CF307DFD8F5",1)</v>
      </c>
      <c r="G16" s="6" t="s">
        <v>108</v>
      </c>
      <c r="I16" s="8" t="s">
        <v>47</v>
      </c>
    </row>
    <row r="17" ht="27" spans="3:11">
      <c r="C17" s="6" t="s">
        <v>109</v>
      </c>
      <c r="F17" s="8"/>
      <c r="I17" s="8"/>
      <c r="K17" s="8" t="s">
        <v>110</v>
      </c>
    </row>
    <row r="18" ht="27" spans="3:9">
      <c r="C18" s="6" t="s">
        <v>111</v>
      </c>
      <c r="F18" s="8"/>
      <c r="G18" s="6"/>
      <c r="I18" s="8"/>
    </row>
    <row r="19" ht="40" spans="3:9">
      <c r="C19" s="6" t="s">
        <v>112</v>
      </c>
      <c r="F19" s="8"/>
      <c r="G19" s="8"/>
      <c r="I19" s="8"/>
    </row>
    <row r="20" ht="14" spans="3:9">
      <c r="C20" s="6" t="s">
        <v>113</v>
      </c>
      <c r="F20" s="8"/>
      <c r="G20" s="8"/>
      <c r="I20" s="8"/>
    </row>
    <row r="21" ht="27" spans="3:9">
      <c r="C21" s="6" t="s">
        <v>114</v>
      </c>
      <c r="F21" s="8"/>
      <c r="G21" s="8"/>
      <c r="I21" s="8"/>
    </row>
    <row r="22" ht="40" spans="3:9">
      <c r="C22" s="6" t="s">
        <v>115</v>
      </c>
      <c r="F22" s="8"/>
      <c r="G22" s="8"/>
      <c r="I22" s="8"/>
    </row>
    <row r="23" ht="40" spans="3:10">
      <c r="C23" s="6" t="s">
        <v>116</v>
      </c>
      <c r="F23" s="8"/>
      <c r="G23" s="8"/>
      <c r="I23" s="8"/>
      <c r="J23" s="8"/>
    </row>
    <row r="24" ht="27" spans="3:9">
      <c r="C24" s="6" t="s">
        <v>117</v>
      </c>
      <c r="G24" s="8"/>
      <c r="I24" s="8"/>
    </row>
    <row r="25" s="1" customFormat="1" ht="27" spans="3:9">
      <c r="C25" s="7" t="s">
        <v>118</v>
      </c>
      <c r="G25" s="7"/>
      <c r="I25" s="9"/>
    </row>
    <row r="26" ht="27" spans="3:9">
      <c r="C26" s="6" t="s">
        <v>119</v>
      </c>
      <c r="F26" s="8"/>
      <c r="G26" s="8"/>
      <c r="I26" s="8"/>
    </row>
    <row r="27" ht="27" spans="3:9">
      <c r="C27" s="6" t="s">
        <v>120</v>
      </c>
      <c r="F27" s="8"/>
      <c r="G27" s="8"/>
      <c r="I27" s="8"/>
    </row>
    <row r="28" ht="27" spans="3:9">
      <c r="C28" s="6" t="s">
        <v>121</v>
      </c>
      <c r="F28" s="8"/>
      <c r="I28" s="8"/>
    </row>
    <row r="29" ht="40" spans="3:9">
      <c r="C29" s="6" t="s">
        <v>122</v>
      </c>
      <c r="G29" s="8"/>
      <c r="I29" s="8"/>
    </row>
    <row r="30" ht="14" spans="3:9">
      <c r="C30" s="6" t="s">
        <v>123</v>
      </c>
      <c r="F30" s="8"/>
      <c r="G30" s="8"/>
      <c r="I30" s="8"/>
    </row>
    <row r="31" ht="14" spans="3:9">
      <c r="C31" s="6" t="s">
        <v>124</v>
      </c>
      <c r="F31" s="8"/>
      <c r="G31" s="8"/>
      <c r="I31" s="8"/>
    </row>
    <row r="32" ht="27" spans="3:9">
      <c r="C32" s="6" t="s">
        <v>125</v>
      </c>
      <c r="F32" s="8"/>
      <c r="G32" s="8"/>
      <c r="I32" s="8"/>
    </row>
    <row r="33" s="1" customFormat="1" ht="27" spans="3:9">
      <c r="C33" s="7" t="s">
        <v>126</v>
      </c>
      <c r="G33" s="7"/>
      <c r="I33" s="9"/>
    </row>
    <row r="34" ht="80" spans="3:9">
      <c r="C34" s="6" t="s">
        <v>127</v>
      </c>
      <c r="G34" s="8"/>
      <c r="I34" s="8"/>
    </row>
    <row r="35" ht="14" spans="3:9">
      <c r="C35" s="6" t="s">
        <v>128</v>
      </c>
      <c r="G35" s="6"/>
      <c r="I35" s="8"/>
    </row>
    <row r="36" ht="40" spans="3:9">
      <c r="C36" s="6" t="s">
        <v>129</v>
      </c>
      <c r="F36" s="8"/>
      <c r="G36" s="8"/>
      <c r="I36" s="8"/>
    </row>
    <row r="37" ht="27" spans="3:9">
      <c r="C37" s="6" t="s">
        <v>130</v>
      </c>
      <c r="F37" s="8"/>
      <c r="G37" s="8"/>
      <c r="I37" s="8"/>
    </row>
    <row r="38" ht="27" spans="3:9">
      <c r="C38" s="6" t="s">
        <v>131</v>
      </c>
      <c r="G38" s="6"/>
      <c r="I38" s="8"/>
    </row>
    <row r="39" ht="27" spans="3:9">
      <c r="C39" s="6" t="s">
        <v>132</v>
      </c>
      <c r="F39" s="8"/>
      <c r="G39" s="8"/>
      <c r="I39" s="8"/>
    </row>
    <row r="40" ht="27" spans="3:9">
      <c r="C40" s="6" t="s">
        <v>133</v>
      </c>
      <c r="F40" s="8"/>
      <c r="G40" s="8"/>
      <c r="I40" s="8"/>
    </row>
    <row r="41" ht="53" spans="3:9">
      <c r="C41" s="6" t="s">
        <v>134</v>
      </c>
      <c r="F41" s="8"/>
      <c r="G41" s="8"/>
      <c r="I41" s="8"/>
    </row>
    <row r="42" s="1" customFormat="1" ht="27" spans="3:9">
      <c r="C42" s="7" t="s">
        <v>135</v>
      </c>
      <c r="F42" s="9"/>
      <c r="G42" s="9"/>
      <c r="I42" s="9"/>
    </row>
    <row r="43" ht="27" spans="3:9">
      <c r="C43" s="6" t="s">
        <v>136</v>
      </c>
      <c r="F43" s="8"/>
      <c r="G43" s="8"/>
      <c r="I43" s="8"/>
    </row>
    <row r="44" ht="27" spans="3:9">
      <c r="C44" s="6" t="s">
        <v>137</v>
      </c>
      <c r="F44" s="8"/>
      <c r="G44" s="8"/>
      <c r="I44" s="8"/>
    </row>
    <row r="45" s="1" customFormat="1" ht="14" spans="3:9">
      <c r="C45" s="7" t="s">
        <v>138</v>
      </c>
      <c r="G45" s="9"/>
      <c r="I45" s="9"/>
    </row>
    <row r="46" ht="27" spans="3:9">
      <c r="C46" s="6" t="s">
        <v>139</v>
      </c>
      <c r="F46" s="8"/>
      <c r="G46" s="8"/>
      <c r="I46" s="8"/>
    </row>
    <row r="47" ht="14" spans="3:9">
      <c r="C47" s="6" t="s">
        <v>140</v>
      </c>
      <c r="F47" s="8"/>
      <c r="G47" s="8"/>
      <c r="I47" s="8"/>
    </row>
    <row r="48" ht="14" spans="3:9">
      <c r="C48" s="6" t="s">
        <v>141</v>
      </c>
      <c r="G48" s="6"/>
      <c r="I48" s="8"/>
    </row>
    <row r="49" ht="14" spans="3:9">
      <c r="C49" s="6" t="s">
        <v>142</v>
      </c>
      <c r="G49" s="8"/>
      <c r="I49" s="8"/>
    </row>
    <row r="50" ht="40" spans="3:9">
      <c r="C50" s="6" t="s">
        <v>143</v>
      </c>
      <c r="G50" s="8"/>
      <c r="I50" s="8"/>
    </row>
    <row r="51" s="1" customFormat="1" ht="27" spans="3:9">
      <c r="C51" s="7" t="s">
        <v>144</v>
      </c>
      <c r="F51" s="9"/>
      <c r="G51" s="9"/>
      <c r="I51" s="9"/>
    </row>
    <row r="52" ht="27" spans="3:9">
      <c r="C52" s="6" t="s">
        <v>145</v>
      </c>
      <c r="G52" s="6"/>
      <c r="I52" s="8"/>
    </row>
    <row r="53" ht="27" spans="3:9">
      <c r="C53" s="6" t="s">
        <v>146</v>
      </c>
      <c r="F53" s="9"/>
      <c r="G53" s="8"/>
      <c r="I53" s="8"/>
    </row>
    <row r="54" ht="27" spans="3:9">
      <c r="C54" s="6" t="s">
        <v>147</v>
      </c>
      <c r="F54" s="9"/>
      <c r="G54" s="8"/>
      <c r="I54" s="8"/>
    </row>
    <row r="55" ht="27" spans="3:9">
      <c r="C55" s="6" t="s">
        <v>148</v>
      </c>
      <c r="G55" s="8"/>
      <c r="I55" s="8"/>
    </row>
    <row r="56" ht="27" spans="3:9">
      <c r="C56" s="6" t="s">
        <v>149</v>
      </c>
      <c r="I56" s="8"/>
    </row>
    <row r="57" ht="27" spans="3:9">
      <c r="C57" s="6" t="s">
        <v>150</v>
      </c>
      <c r="I57" s="8"/>
    </row>
    <row r="58" ht="27" spans="3:9">
      <c r="C58" s="6" t="s">
        <v>151</v>
      </c>
      <c r="I58" s="8"/>
    </row>
    <row r="59" ht="51" customHeight="1" spans="3:9">
      <c r="C59" s="6" t="s">
        <v>152</v>
      </c>
      <c r="I59" s="8"/>
    </row>
    <row r="60" ht="27" spans="3:9">
      <c r="C60" s="6" t="s">
        <v>153</v>
      </c>
      <c r="I60" s="8"/>
    </row>
  </sheetData>
  <sheetProtection formatCells="0" insertHyperlinks="0" autoFilter="0"/>
  <autoFilter ref="A1:J60">
    <extLst/>
  </autoFilter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6.8"/>
  <sheetData/>
  <sheetProtection formatCells="0" insertHyperlinks="0" autoFilter="0"/>
  <pageMargins left="0.75" right="0.75" top="1" bottom="1" header="0.5" footer="0.5"/>
  <headerFooter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' 1 . 0 '   e n c o d i n g = ' U T F - 8 '   s t a n d a l o n e = ' y e s ' ? > 
 < p i x e l a t o r s   x m l n s : s = " h t t p : / / s c h e m a s . o p e n x m l f o r m a t s . o r g / s p r e a d s h e e t m l / 2 0 0 6 / m a i n "   x m l n s = " h t t p s : / / w e b . w p s . c n / e t / 2 0 1 8 / m a i n " > 
   < p i x e l a t o r L i s t   s h e e t S t i d = " 1 " / > 
   < p i x e l a t o r L i s t   s h e e t S t i d = " 3 " / > 
   < p i x e l a t o r L i s t   s h e e t S t i d = " 4 " / > 
   < p i x e l a t o r L i s t   s h e e t S t i d = " 1 1 " / > 
   < p i x e l a t o r L i s t   s h e e t S t i d = " 7 " / > 
   < p i x e l a t o r L i s t   s h e e t S t i d = " 9 " / > 
   < p i x e l a t o r L i s t   s h e e t S t i d = " 5 " / > 
   < p i x e l a t o r L i s t   s h e e t S t i d = " 8 " / > 
 < / p i x e l a t o r s > 
 
</file>

<file path=customXml/item2.xml>��< ? x m l   v e r s i o n = ' 1 . 0 '   e n c o d i n g = ' U T F - 8 '   s t a n d a l o n e = ' y e s ' ? > 
 < a u t o f i l t e r s   x m l n s = " h t t p s : / / w e b . w p s . c n / e t / 2 0 1 8 / m a i n " > 
   < s h e e t I t e m   s h e e t S t i d = " 4 " > 
     < f i l t e r D a t a   f i l t e r I D = " 4 6 9 5 8 3 0 2 6 " / > 
     < f i l t e r D a t a   f i l t e r I D = " 4 0 4 4 5 4 0 5 2 " / > 
     < f i l t e r D a t a   f i l t e r I D = " 3 3 7 2 9 6 2 1 7 " > 
       < h i d d e n R a n g e   r o w T o = " 1 0 "   r o w F r o m = " 9 " / > 
       < h i d d e n R a n g e   r o w T o = " 1 4 "   r o w F r o m = " 1 4 " / > 
       < h i d d e n R a n g e   r o w T o = " 1 9 "   r o w F r o m = " 1 9 " / > 
       < h i d d e n R a n g e   r o w T o = " 7 5 "   r o w F r o m = " 7 5 " / > 
       < h i d d e n R a n g e   r o w T o = " 7 7 "   r o w F r o m = " 7 7 " / > 
     < / f i l t e r D a t a > 
     < f i l t e r D a t a   f i l t e r I D = " 4 5 7 9 7 5 5 9 2 " > 
       < h i d d e n R a n g e   r o w T o = " 1 2 "   r o w F r o m = " 5 " / > 
       < h i d d e n R a n g e   r o w T o = " 1 5 "   r o w F r o m = " 1 4 " / > 
       < h i d d e n R a n g e   r o w T o = " 1 7 "   r o w F r o m = " 1 7 " / > 
       < h i d d e n R a n g e   r o w T o = " 2 4 "   r o w F r o m = " 2 0 " / > 
       < h i d d e n R a n g e   r o w T o = " 2 9 "   r o w F r o m = " 2 6 " / > 
       < h i d d e n R a n g e   r o w T o = " 3 3 "   r o w F r o m = " 3 1 " / > 
       < h i d d e n R a n g e   r o w T o = " 3 7 "   r o w F r o m = " 3 6 " / > 
       < h i d d e n R a n g e   r o w T o = " 4 0 "   r o w F r o m = " 3 9 " / > 
       < h i d d e n R a n g e   r o w T o = " 4 7 "   r o w F r o m = " 4 5 " / > 
       < h i d d e n R a n g e   r o w T o = " 5 2 "   r o w F r o m = " 4 9 " / > 
       < h i d d e n R a n g e   r o w T o = " 6 5 "   r o w F r o m = " 5 4 " / > 
       < h i d d e n R a n g e   r o w T o = " 6 9 "   r o w F r o m = " 6 7 " / > 
       < h i d d e n R a n g e   r o w T o = " 7 1 "   r o w F r o m = " 7 1 " / > 
       < h i d d e n R a n g e   r o w T o = " 7 6 "   r o w F r o m = " 7 3 " / > 
       < h i d d e n R a n g e   r o w T o = " 7 8 "   r o w F r o m = " 7 8 " / > 
       < h i d d e n R a n g e   r o w T o = " 8 2 "   r o w F r o m = " 8 0 " / > 
       < h i d d e n R a n g e   r o w T o = " 8 5 "   r o w F r o m = " 8 4 " / > 
       < h i d d e n R a n g e   r o w T o = " 8 7 "   r o w F r o m = " 8 7 " / > 
       < h i d d e n R a n g e   r o w T o = " 9 0 "   r o w F r o m = " 8 9 " / > 
       < h i d d e n R a n g e   r o w T o = " 9 9 "   r o w F r o m = " 9 3 " / > 
       < h i d d e n R a n g e   r o w T o = " 1 0 2 "   r o w F r o m = " 1 0 1 " / > 
     < / f i l t e r D a t a > 
     < f i l t e r D a t a   f i l t e r I D = " 5 5 9 6 6 1 1 0 8 " / > 
     < a u t o f i l t e r I n f o   f i l t e r I D = " 4 5 7 9 7 5 5 9 2 " > 
       < a u t o F i l t e r   r e f = " A 1 : Q 1 0 5 "   x m l n s = " h t t p : / / s c h e m a s . o p e n x m l f o r m a t s . o r g / s p r e a d s h e e t m l / 2 0 0 6 / m a i n " > 
         < f i l t e r C o l u m n   c o l I d = " 5 " > 
           < c u s t o m F i l t e r s > 
             < c u s t o m F i l t e r   o p e r a t o r = " e q u a l "   v a l = " ؚ" / > 
           < / c u s t o m F i l t e r s > 
         < / f i l t e r C o l u m n > 
       < / a u t o F i l t e r > 
     < / a u t o f i l t e r I n f o > 
     < a u t o f i l t e r I n f o   f i l t e r I D = " 3 3 7 2 9 6 2 1 7 " > 
       < a u t o F i l t e r   r e f = " A 1 : Q 1 0 5 "   x m l n s = " h t t p : / / s c h e m a s . o p e n x m l f o r m a t s . o r g / s p r e a d s h e e t m l / 2 0 0 6 / m a i n " > 
         < f i l t e r C o l u m n   c o l I d = " 5 " > 
           < c u s t o m F i l t e r s > 
             < c u s t o m F i l t e r   o p e r a t o r = " e q u a l "   v a l = " ؚ" / > 
           < / c u s t o m F i l t e r s > 
         < / f i l t e r C o l u m n > 
       < / a u t o F i l t e r > 
     < / a u t o f i l t e r I n f o > 
     < a u t o f i l t e r I n f o   f i l t e r I D = " 4 6 9 5 8 3 0 2 6 " > 
       < a u t o F i l t e r   r e f = " A 1 : Q 1 0 5 "   x m l n s = " h t t p : / / s c h e m a s . o p e n x m l f o r m a t s . o r g / s p r e a d s h e e t m l / 2 0 0 6 / m a i n " / > 
     < / a u t o f i l t e r I n f o > 
   < / s h e e t I t e m > 
   < s h e e t I t e m   s h e e t S t i d = " 9 " > 
     < f i l t e r D a t a   f i l t e r I D = " 2 4 5 5 1 9 3 8 4 " > 
       < h i d d e n R a n g e   r o w T o = " 3 "   r o w F r o m = " 1 " / > 
       < h i d d e n R a n g e   r o w T o = " 9 "   r o w F r o m = " 6 " / > 
       < h i d d e n R a n g e   r o w T o = " 1 8 "   r o w F r o m = " 1 1 " / > 
     < / f i l t e r D a t a > 
     < f i l t e r D a t a   f i l t e r I D = " 4 5 7 9 7 5 5 9 2 " > 
       < h i d d e n R a n g e   r o w T o = " 3 "   r o w F r o m = " 1 " / > 
       < h i d d e n R a n g e   r o w T o = " 9 "   r o w F r o m = " 6 " / > 
       < h i d d e n R a n g e   r o w T o = " 2 5 "   r o w F r o m = " 1 1 " / > 
       < h i d d e n R a n g e   r o w T o = " 3 8 "   r o w F r o m = " 2 7 " / > 
     < / f i l t e r D a t a > 
     < f i l t e r D a t a   f i l t e r I D = " 4 6 9 5 8 3 0 2 6 " > 
       < h i d d e n R a n g e   r o w T o = " 1 "   r o w F r o m = " 1 " / > 
       < h i d d e n R a n g e   r o w T o = " 3 "   r o w F r o m = " 3 " / > 
       < h i d d e n R a n g e   r o w T o = " 9 "   r o w F r o m = " 8 " / > 
       < h i d d e n R a n g e   r o w T o = " 1 3 "   r o w F r o m = " 1 2 " / > 
       < h i d d e n R a n g e   r o w T o = " 2 1 "   r o w F r o m = " 1 5 " / > 
       < h i d d e n R a n g e   r o w T o = " 2 5 "   r o w F r o m = " 2 3 " / > 
       < h i d d e n R a n g e   r o w T o = " 3 1 "   r o w F r o m = " 2 7 " / > 
       < h i d d e n R a n g e   r o w T o = " 3 3 "   r o w F r o m = " 3 3 " / > 
       < h i d d e n R a n g e   r o w T o = " 3 8 "   r o w F r o m = " 3 5 " / > 
     < / f i l t e r D a t a > 
     < a u t o f i l t e r I n f o   f i l t e r I D = " 4 5 7 9 7 5 5 9 2 " > 
       < a u t o F i l t e r   r e f = " A 1 : I 4 1 "   x m l n s = " h t t p : / / s c h e m a s . o p e n x m l f o r m a t s . o r g / s p r e a d s h e e t m l / 2 0 0 6 / m a i n " > 
         < f i l t e r C o l u m n   c o l I d = " 5 " > 
           < f i l t e r s   b l a n k = " 1 " / > 
         < / f i l t e r C o l u m n > 
       < / a u t o F i l t e r > 
     < / a u t o f i l t e r I n f o > 
     < a u t o f i l t e r I n f o   f i l t e r I D = " 2 4 5 5 1 9 3 8 4 " > 
       < a u t o F i l t e r   r e f = " A 1 : I 4 1 "   x m l n s = " h t t p : / / s c h e m a s . o p e n x m l f o r m a t s . o r g / s p r e a d s h e e t m l / 2 0 0 6 / m a i n " > 
         < f i l t e r C o l u m n   c o l I d = " 6 " > 
           < f i l t e r s   b l a n k = " 1 " / > 
         < / f i l t e r C o l u m n > 
       < / a u t o F i l t e r > 
     < / a u t o f i l t e r I n f o > 
     < a u t o f i l t e r I n f o   f i l t e r I D = " 4 6 9 5 8 3 0 2 6 " > 
       < a u t o F i l t e r   r e f = " A 1 : I 4 1 "   x m l n s = " h t t p : / / s c h e m a s . o p e n x m l f o r m a t s . o r g / s p r e a d s h e e t m l / 2 0 0 6 / m a i n " > 
         < f i l t e r C o l u m n   c o l I d = " 5 " > 
           < f i l t e r s   b l a n k = " 1 " / > 
         < / f i l t e r C o l u m n > 
       < / a u t o F i l t e r > 
     < / a u t o f i l t e r I n f o > 
   < / s h e e t I t e m > 
   < s h e e t I t e m   s h e e t S t i d = " 5 " > 
     < f i l t e r D a t a   f i l t e r I D = " 4 5 7 9 7 5 5 9 2 " > 
       < h i d d e n R a n g e   r o w T o = " 1 2 "   r o w F r o m = " 1 " / > 
       < h i d d e n R a n g e   r o w T o = " 1 5 "   r o w F r o m = " 1 4 " / > 
       < h i d d e n R a n g e   r o w T o = " 5 7 "   r o w F r o m = " 1 7 " / > 
     < / f i l t e r D a t a > 
     < f i l t e r D a t a   f i l t e r I D = " 7 5 1 4 8 8 9 3 6 " / > 
     < f i l t e r D a t a   f i l t e r I D = " 4 6 9 5 8 3 0 2 6 " / > 
     < a u t o f i l t e r I n f o   f i l t e r I D = " 4 5 7 9 7 5 5 9 2 " > 
       < a u t o F i l t e r   r e f = " A 1 : J 6 0 "   x m l n s = " h t t p : / / s c h e m a s . o p e n x m l f o r m a t s . o r g / s p r e a d s h e e t m l / 2 0 0 6 / m a i n " > 
         < f i l t e r C o l u m n   c o l I d = " 6 " > 
           < f i l t e r s   b l a n k = " 1 " / > 
         < / f i l t e r C o l u m n > 
         < f i l t e r C o l u m n   c o l I d = " 8 " > 
           < c u s t o m F i l t e r s > 
             < c u s t o m F i l t e r   o p e r a t o r = " e q u a l "   v a l = " " / > 
             < c u s t o m F i l t e r   o p e r a t o r = " e q u a l "   v a l = " N " / > 
           < / c u s t o m F i l t e r s > 
         < / f i l t e r C o l u m n > 
       < / a u t o F i l t e r > 
     < / a u t o f i l t e r I n f o > 
     < a u t o f i l t e r I n f o   f i l t e r I D = " 4 6 9 5 8 3 0 2 6 " > 
       < a u t o F i l t e r   r e f = " A 1 : J 6 0 "   x m l n s = " h t t p : / / s c h e m a s . o p e n x m l f o r m a t s . o r g / s p r e a d s h e e t m l / 2 0 0 6 / m a i n " / > 
     < / a u t o f i l t e r I n f o > 
   < / s h e e t I t e m > 
 < / a u t o f i l t e r s > 
 
</file>

<file path=customXml/item3.xml>��< ? x m l   v e r s i o n = ' 1 . 0 '   e n c o d i n g = ' U T F - 8 '   s t a n d a l o n e = ' y e s ' ? > 
 < w o P r o p s   x m l n s : s = " h t t p : / / s c h e m a s . o p e n x m l f o r m a t s . o r g / s p r e a d s h e e t m l / 2 0 0 6 / m a i n "   x m l n s = " h t t p s : / / w e b . w p s . c n / e t / 2 0 1 8 / m a i n " > 
   < w o S h e e t s P r o p s > 
     < w o S h e e t P r o p s   i s F l e x P a p e r S h e e t = " 0 "   i n t e r l i n e C o l o r = " 0 "   i s D b S h e e t = " 0 "   i n t e r l i n e O n O f f = " 0 "   i s D a s h B o a r d S h e e t = " 0 "   i s D b D a s h B o a r d S h e e t = " 0 "   s h e e t S t i d = " 1 " > 
       < h y p e r l i n k s > 
         < h y p e r l i n k   r e f = " C 9 " > 
           < h y p e r s u b l i n k   s u b a d d r e s s = " "   a d d r e s s = " h t t p s : / / d r . w p s . k i n g s o f t . n e t "   d i s p l a y = " d r . w p s . k i n g s o f t . n e t "   l i n k r u n s t y p e = " L R T U R L "   p o s = " 2 "   s c r e e n T i p = " "   l e n g t h = " 1 9 " / > 
         < / h y p e r l i n k > 
         < h y p e r l i n k   r e f = " C 1 0 " > 
           < h y p e r s u b l i n k   s u b a d d r e s s = " "   a d d r e s s = " h t t p s : / / d r . w p s . k i n g s o f t . n e t "   d i s p l a y = " d r . w p s . k i n g s o f t . n e t "   l i n k r u n s t y p e = " L R T U R L "   p o s = " 2 "   s c r e e n T i p = " "   l e n g t h = " 1 9 " / > 
         < / h y p e r l i n k > 
       < / h y p e r l i n k s > 
       < c e l l p r o t e c t i o n / > 
       < a p p E t D b R e l a t i o n s / > 
     < / w o S h e e t P r o p s > 
     < w o S h e e t P r o p s   i s F l e x P a p e r S h e e t = " 0 "   i n t e r l i n e C o l o r = " 0 "   i s D b S h e e t = " 0 "   i n t e r l i n e O n O f f = " 0 "   i s D a s h B o a r d S h e e t = " 0 "   i s D b D a s h B o a r d S h e e t = " 0 "   s h e e t S t i d = " 3 " > 
       < c e l l p r o t e c t i o n / > 
       < a p p E t D b R e l a t i o n s / > 
     < / w o S h e e t P r o p s > 
     < w o S h e e t P r o p s   i s F l e x P a p e r S h e e t = " 0 "   i n t e r l i n e C o l o r = " 0 "   i s D b S h e e t = " 0 "   i n t e r l i n e O n O f f = " 0 "   i s D a s h B o a r d S h e e t = " 0 "   i s D b D a s h B o a r d S h e e t = " 0 "   s h e e t S t i d = " 4 " > 
       < c e l l p r o t e c t i o n / > 
       < a p p E t D b R e l a t i o n s / > 
     < / w o S h e e t P r o p s > 
     < w o S h e e t P r o p s   i s F l e x P a p e r S h e e t = " 0 "   i n t e r l i n e C o l o r = " 0 "   i s D b S h e e t = " 0 "   i n t e r l i n e O n O f f = " 0 "   i s D a s h B o a r d S h e e t = " 0 "   i s D b D a s h B o a r d S h e e t = " 0 "   s h e e t S t i d = " 1 1 " > 
       < c e l l p r o t e c t i o n / > 
       < a p p E t D b R e l a t i o n s / > 
     < / w o S h e e t P r o p s > 
     < w o S h e e t P r o p s   i s F l e x P a p e r S h e e t = " 0 "   i n t e r l i n e C o l o r = " 0 "   i s D b S h e e t = " 0 "   i n t e r l i n e O n O f f = " 0 "   i s D a s h B o a r d S h e e t = " 0 "   i s D b D a s h B o a r d S h e e t = " 0 "   s h e e t S t i d = " 7 " > 
       < c e l l p r o t e c t i o n / > 
       < a p p E t D b R e l a t i o n s / > 
     < / w o S h e e t P r o p s > 
     < w o S h e e t P r o p s   i s F l e x P a p e r S h e e t = " 0 "   i n t e r l i n e C o l o r = " 0 "   i s D b S h e e t = " 0 "   i n t e r l i n e O n O f f = " 0 "   i s D a s h B o a r d S h e e t = " 0 "   i s D b D a s h B o a r d S h e e t = " 0 "   s h e e t S t i d = " 9 " > 
       < h y p e r l i n k s > 
         < h y p e r l i n k   r e f = " A 4 " > 
           < h y p e r s u b l i n k   s u b a d d r e s s = " "   a d d r e s s = " k w : m e n t i o n ? a p p i d = A P P 6 D 7 D F C 9 4 & a m p ; u u i d = 4 6 2 8 8 5 5 6 2 7 7 7 3 6 4 6 4 2 & a m p ; u s e r i d = 1 3 8 8 2 4 6 7 0 6 & a m p ; e x t r a A t t r s = { & q u o t ; t a r g e t I d & q u o t ; : 1 3 8 8 2 4 6 7 0 6 , & q u o t ; t a r g e t T y p e & q u o t ; : & q u o t ; u s e r & q u o t ; } "   d i s p l a y = " @ 4Tj�"   l i n k r u n s t y p e = " L R T M e n t i o n "   p o s = " 1 6 "   s c r e e n T i p = " "   l e n g t h = " 3 " / > 
         < / h y p e r l i n k > 
       < / h y p e r l i n k s > 
       < c e l l p r o t e c t i o n / > 
       < a p p E t D b R e l a t i o n s / > 
     < / w o S h e e t P r o p s > 
     < w o S h e e t P r o p s   i s F l e x P a p e r S h e e t = " 0 "   i n t e r l i n e C o l o r = " 0 "   i s D b S h e e t = " 0 "   i n t e r l i n e O n O f f = " 0 "   i s D a s h B o a r d S h e e t = " 0 "   i s D b D a s h B o a r d S h e e t = " 0 "   s h e e t S t i d = " 5 " > 
       < c e l l p r o t e c t i o n / > 
       < a p p E t D b R e l a t i o n s / > 
     < / w o S h e e t P r o p s > 
   < / w o S h e e t s P r o p s > 
   < w o B o o k P r o p s > 
     < b o o k S e t t i n g s   i s I n s e r P i c A s A t t a c h m e n t = " 0 "   c o r e C o n q u e r U s e r I d = " "   i s A u t o U p d a t e P a u s e d = " 0 "   i s F i l t e r S h a r e d = " 0 "   f i l t e r T y p e = " u s e r "   i s M e r g e T a s k s A u t o U p d a t e = " 0 " / > 
   < / w o B o o k P r o p s > 
 < / w o P r o p s > 
 
</file>

<file path=customXml/itemProps1.xml><?xml version="1.0" encoding="utf-8"?>
<ds:datastoreItem xmlns:ds="http://schemas.openxmlformats.org/officeDocument/2006/customXml" ds:itemID="{224D003E-15C9-4FFE-AB16-9E66474EAE4E}">
  <ds:schemaRefs/>
</ds:datastoreItem>
</file>

<file path=customXml/itemProps2.xml><?xml version="1.0" encoding="utf-8"?>
<ds:datastoreItem xmlns:ds="http://schemas.openxmlformats.org/officeDocument/2006/customXml" ds:itemID="{D5662047-3127-477A-AC3A-1D340467FB41}">
  <ds:schemaRefs/>
</ds:datastoreItem>
</file>

<file path=customXml/itemProps3.xml><?xml version="1.0" encoding="utf-8"?>
<ds:datastoreItem xmlns:ds="http://schemas.openxmlformats.org/officeDocument/2006/customXml" ds:itemID="{06C82605-B75B-4693-9329-32AAD527C69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WPS Office WWO_wpscloud_20230615210733-859edb7228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说明</vt:lpstr>
      <vt:lpstr>排期</vt:lpstr>
      <vt:lpstr>测试要点</vt:lpstr>
      <vt:lpstr>审核记录</vt:lpstr>
      <vt:lpstr>产品UI验收</vt:lpstr>
      <vt:lpstr>BUG列表</vt:lpstr>
      <vt:lpstr>WpsReserved_CellImgList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kilig</cp:lastModifiedBy>
  <dcterms:created xsi:type="dcterms:W3CDTF">2018-07-11T16:28:00Z</dcterms:created>
  <dcterms:modified xsi:type="dcterms:W3CDTF">2023-06-18T16:29:53Z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2052-5.0.0.7901</vt:lpwstr>
  </property>
  <property fmtid="{D5CDD505-2E9C-101B-9397-08002B2CF9AE}" pid="3" name="ICV">
    <vt:lpwstr/>
  </property>
</Properties>
</file>